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codeName="{AE6600E7-7A62-396C-DE95-9942FA9DD81E}"/>
  <workbookPr codeName="EstaPasta_de_trabalho"/>
  <bookViews>
    <workbookView xWindow="384" yWindow="1080" windowWidth="20472" windowHeight="11280" tabRatio="500" firstSheet="26" activeTab="31"/>
  </bookViews>
  <sheets>
    <sheet name="SUM" sheetId="1" state="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99" sheetId="21" state="hidden" r:id="rId21"/>
    <sheet name="PA_EXTRACAOITEM" sheetId="22" state="hidden" r:id="rId22"/>
    <sheet name="18" sheetId="23" r:id="rId23"/>
    <sheet name="19" sheetId="24" r:id="rId24"/>
    <sheet name="20" sheetId="25" r:id="rId25"/>
    <sheet name="21" sheetId="26" r:id="rId26"/>
    <sheet name="22" sheetId="27" r:id="rId27"/>
    <sheet name="23" sheetId="28" r:id="rId28"/>
    <sheet name="24" sheetId="29" r:id="rId29"/>
    <sheet name="25" sheetId="30" r:id="rId30"/>
    <sheet name="26" sheetId="31" r:id="rId31"/>
    <sheet name="27" sheetId="32" r:id="rId32"/>
    <sheet name="28" sheetId="33" r:id="rId33"/>
  </sheets>
  <externalReferences>
    <externalReference r:id="rId36"/>
    <externalReference r:id="rId37"/>
    <externalReference r:id="rId38"/>
  </externalReferences>
  <definedNames>
    <definedName name="__xlfn_BAHTTEXT">NA()</definedName>
    <definedName name="_PT01" localSheetId="4">#REF!</definedName>
    <definedName name="_PT01" localSheetId="5">#REF!</definedName>
    <definedName name="_PT01" localSheetId="8">#REF!</definedName>
    <definedName name="_PT01" localSheetId="9">#REF!</definedName>
    <definedName name="_PT01" localSheetId="10">#REF!</definedName>
    <definedName name="_PT01" localSheetId="13">#REF!</definedName>
    <definedName name="_PT01" localSheetId="14">#REF!</definedName>
    <definedName name="_PT01" localSheetId="15">#REF!</definedName>
    <definedName name="_PT01" localSheetId="16">#REF!</definedName>
    <definedName name="_PT01" localSheetId="17">#REF!</definedName>
    <definedName name="_PT01" localSheetId="19">#REF!</definedName>
    <definedName name="_PT01" localSheetId="22">#REF!</definedName>
    <definedName name="_PT01" localSheetId="23">#REF!</definedName>
    <definedName name="_PT01" localSheetId="25">#REF!</definedName>
    <definedName name="_PT01" localSheetId="26">#REF!</definedName>
    <definedName name="_PT01" localSheetId="27">#REF!</definedName>
    <definedName name="_PT01" localSheetId="28">#REF!</definedName>
    <definedName name="_PT01" localSheetId="29">#REF!</definedName>
    <definedName name="_PT01" localSheetId="30">#REF!</definedName>
    <definedName name="_PT01" localSheetId="31">#REF!</definedName>
    <definedName name="_PT01" localSheetId="32">#REF!</definedName>
    <definedName name="_PT01">#REF!</definedName>
    <definedName name="_PT02" localSheetId="1">'BDValores'!#REF!</definedName>
    <definedName name="_PT04">#REF!</definedName>
    <definedName name="_PT05">#REF!</definedName>
    <definedName name="_PT07">#REF!</definedName>
    <definedName name="_PT08">#REF!</definedName>
    <definedName name="_PT09">#REF!</definedName>
    <definedName name="_PT10">#REF!</definedName>
    <definedName name="_PT11">#REF!</definedName>
    <definedName name="_PT12">#REF!</definedName>
    <definedName name="_PT15">#REF!</definedName>
    <definedName name="_PT17">#REF!</definedName>
    <definedName name="A1I00" localSheetId="4">#REF!</definedName>
    <definedName name="A1I00" localSheetId="5">#REF!</definedName>
    <definedName name="A1I00" localSheetId="8">#REF!</definedName>
    <definedName name="A1I00" localSheetId="9">#REF!</definedName>
    <definedName name="A1I00" localSheetId="10">#REF!</definedName>
    <definedName name="A1I00" localSheetId="13">#REF!</definedName>
    <definedName name="A1I00" localSheetId="14">#REF!</definedName>
    <definedName name="A1I00" localSheetId="15">#REF!</definedName>
    <definedName name="A1I00" localSheetId="16">#REF!</definedName>
    <definedName name="A1I00" localSheetId="17">#REF!</definedName>
    <definedName name="A1I00" localSheetId="19">#REF!</definedName>
    <definedName name="A1I00" localSheetId="22">#REF!</definedName>
    <definedName name="A1I00" localSheetId="23">#REF!</definedName>
    <definedName name="A1I00" localSheetId="25">#REF!</definedName>
    <definedName name="A1I00" localSheetId="26">#REF!</definedName>
    <definedName name="A1I00" localSheetId="27">#REF!</definedName>
    <definedName name="A1I00" localSheetId="28">#REF!</definedName>
    <definedName name="A1I00" localSheetId="29">#REF!</definedName>
    <definedName name="A1I00" localSheetId="30">#REF!</definedName>
    <definedName name="A1I00" localSheetId="31">#REF!</definedName>
    <definedName name="A1I00" localSheetId="32">#REF!</definedName>
    <definedName name="A1I00">#REF!</definedName>
    <definedName name="A1I014">'[2]Anexo I'!$BK$29</definedName>
    <definedName name="A1I022" localSheetId="4">#REF!</definedName>
    <definedName name="A1I022" localSheetId="5">#REF!</definedName>
    <definedName name="A1I022" localSheetId="8">#REF!</definedName>
    <definedName name="A1I022" localSheetId="9">#REF!</definedName>
    <definedName name="A1I022" localSheetId="10">#REF!</definedName>
    <definedName name="A1I022" localSheetId="13">#REF!</definedName>
    <definedName name="A1I022" localSheetId="14">#REF!</definedName>
    <definedName name="A1I022" localSheetId="15">#REF!</definedName>
    <definedName name="A1I022" localSheetId="16">#REF!</definedName>
    <definedName name="A1I022" localSheetId="17">#REF!</definedName>
    <definedName name="A1I022" localSheetId="19">#REF!</definedName>
    <definedName name="A1I022" localSheetId="22">#REF!</definedName>
    <definedName name="A1I022" localSheetId="23">#REF!</definedName>
    <definedName name="A1I022" localSheetId="25">#REF!</definedName>
    <definedName name="A1I022" localSheetId="26">#REF!</definedName>
    <definedName name="A1I022" localSheetId="27">#REF!</definedName>
    <definedName name="A1I022" localSheetId="28">#REF!</definedName>
    <definedName name="A1I022" localSheetId="29">#REF!</definedName>
    <definedName name="A1I022" localSheetId="30">#REF!</definedName>
    <definedName name="A1I022" localSheetId="31">#REF!</definedName>
    <definedName name="A1I022" localSheetId="32">#REF!</definedName>
    <definedName name="A1I022">#REF!</definedName>
    <definedName name="A1I023" localSheetId="4">#REF!</definedName>
    <definedName name="A1I023" localSheetId="5">#REF!</definedName>
    <definedName name="A1I023" localSheetId="8">#REF!</definedName>
    <definedName name="A1I023" localSheetId="9">#REF!</definedName>
    <definedName name="A1I023" localSheetId="10">#REF!</definedName>
    <definedName name="A1I023" localSheetId="13">#REF!</definedName>
    <definedName name="A1I023" localSheetId="14">#REF!</definedName>
    <definedName name="A1I023" localSheetId="15">#REF!</definedName>
    <definedName name="A1I023" localSheetId="16">#REF!</definedName>
    <definedName name="A1I023" localSheetId="17">#REF!</definedName>
    <definedName name="A1I023" localSheetId="19">#REF!</definedName>
    <definedName name="A1I023" localSheetId="22">#REF!</definedName>
    <definedName name="A1I023" localSheetId="23">#REF!</definedName>
    <definedName name="A1I023" localSheetId="25">#REF!</definedName>
    <definedName name="A1I023" localSheetId="26">#REF!</definedName>
    <definedName name="A1I023" localSheetId="27">#REF!</definedName>
    <definedName name="A1I023" localSheetId="28">#REF!</definedName>
    <definedName name="A1I023" localSheetId="29">#REF!</definedName>
    <definedName name="A1I023" localSheetId="30">#REF!</definedName>
    <definedName name="A1I023" localSheetId="31">#REF!</definedName>
    <definedName name="A1I023" localSheetId="32">#REF!</definedName>
    <definedName name="A1I023">#REF!</definedName>
    <definedName name="A1I024" localSheetId="4">#REF!</definedName>
    <definedName name="A1I024" localSheetId="5">#REF!</definedName>
    <definedName name="A1I024" localSheetId="8">#REF!</definedName>
    <definedName name="A1I024" localSheetId="9">#REF!</definedName>
    <definedName name="A1I024" localSheetId="10">#REF!</definedName>
    <definedName name="A1I024" localSheetId="13">#REF!</definedName>
    <definedName name="A1I024" localSheetId="14">#REF!</definedName>
    <definedName name="A1I024" localSheetId="15">#REF!</definedName>
    <definedName name="A1I024" localSheetId="16">#REF!</definedName>
    <definedName name="A1I024" localSheetId="17">#REF!</definedName>
    <definedName name="A1I024" localSheetId="19">#REF!</definedName>
    <definedName name="A1I024" localSheetId="22">#REF!</definedName>
    <definedName name="A1I024" localSheetId="23">#REF!</definedName>
    <definedName name="A1I024" localSheetId="25">#REF!</definedName>
    <definedName name="A1I024" localSheetId="26">#REF!</definedName>
    <definedName name="A1I024" localSheetId="27">#REF!</definedName>
    <definedName name="A1I024" localSheetId="28">#REF!</definedName>
    <definedName name="A1I024" localSheetId="29">#REF!</definedName>
    <definedName name="A1I024" localSheetId="30">#REF!</definedName>
    <definedName name="A1I024" localSheetId="31">#REF!</definedName>
    <definedName name="A1I024" localSheetId="32">#REF!</definedName>
    <definedName name="A1I024">#REF!</definedName>
    <definedName name="A1I025" localSheetId="4">#REF!</definedName>
    <definedName name="A1I025" localSheetId="5">#REF!</definedName>
    <definedName name="A1I025" localSheetId="8">#REF!</definedName>
    <definedName name="A1I025" localSheetId="9">#REF!</definedName>
    <definedName name="A1I025" localSheetId="10">#REF!</definedName>
    <definedName name="A1I025" localSheetId="13">#REF!</definedName>
    <definedName name="A1I025" localSheetId="14">#REF!</definedName>
    <definedName name="A1I025" localSheetId="15">#REF!</definedName>
    <definedName name="A1I025" localSheetId="16">#REF!</definedName>
    <definedName name="A1I025" localSheetId="17">#REF!</definedName>
    <definedName name="A1I025" localSheetId="19">#REF!</definedName>
    <definedName name="A1I025" localSheetId="22">#REF!</definedName>
    <definedName name="A1I025" localSheetId="23">#REF!</definedName>
    <definedName name="A1I025" localSheetId="25">#REF!</definedName>
    <definedName name="A1I025" localSheetId="26">#REF!</definedName>
    <definedName name="A1I025" localSheetId="27">#REF!</definedName>
    <definedName name="A1I025" localSheetId="28">#REF!</definedName>
    <definedName name="A1I025" localSheetId="29">#REF!</definedName>
    <definedName name="A1I025" localSheetId="30">#REF!</definedName>
    <definedName name="A1I025" localSheetId="31">#REF!</definedName>
    <definedName name="A1I025" localSheetId="32">#REF!</definedName>
    <definedName name="A1I025">#REF!</definedName>
    <definedName name="A1I026" localSheetId="4">#REF!</definedName>
    <definedName name="A1I026" localSheetId="5">#REF!</definedName>
    <definedName name="A1I026" localSheetId="8">#REF!</definedName>
    <definedName name="A1I026" localSheetId="9">#REF!</definedName>
    <definedName name="A1I026" localSheetId="10">#REF!</definedName>
    <definedName name="A1I026" localSheetId="13">#REF!</definedName>
    <definedName name="A1I026" localSheetId="14">#REF!</definedName>
    <definedName name="A1I026" localSheetId="15">#REF!</definedName>
    <definedName name="A1I026" localSheetId="16">#REF!</definedName>
    <definedName name="A1I026" localSheetId="17">#REF!</definedName>
    <definedName name="A1I026" localSheetId="19">#REF!</definedName>
    <definedName name="A1I026" localSheetId="22">#REF!</definedName>
    <definedName name="A1I026" localSheetId="23">#REF!</definedName>
    <definedName name="A1I026" localSheetId="25">#REF!</definedName>
    <definedName name="A1I026" localSheetId="26">#REF!</definedName>
    <definedName name="A1I026" localSheetId="27">#REF!</definedName>
    <definedName name="A1I026" localSheetId="28">#REF!</definedName>
    <definedName name="A1I026" localSheetId="29">#REF!</definedName>
    <definedName name="A1I026" localSheetId="30">#REF!</definedName>
    <definedName name="A1I026" localSheetId="31">#REF!</definedName>
    <definedName name="A1I026" localSheetId="32">#REF!</definedName>
    <definedName name="A1I026">#REF!</definedName>
    <definedName name="A1I027" localSheetId="4">#REF!</definedName>
    <definedName name="A1I027" localSheetId="5">#REF!</definedName>
    <definedName name="A1I027" localSheetId="8">#REF!</definedName>
    <definedName name="A1I027" localSheetId="9">#REF!</definedName>
    <definedName name="A1I027" localSheetId="10">#REF!</definedName>
    <definedName name="A1I027" localSheetId="13">#REF!</definedName>
    <definedName name="A1I027" localSheetId="14">#REF!</definedName>
    <definedName name="A1I027" localSheetId="15">#REF!</definedName>
    <definedName name="A1I027" localSheetId="16">#REF!</definedName>
    <definedName name="A1I027" localSheetId="17">#REF!</definedName>
    <definedName name="A1I027" localSheetId="19">#REF!</definedName>
    <definedName name="A1I027" localSheetId="22">#REF!</definedName>
    <definedName name="A1I027" localSheetId="23">#REF!</definedName>
    <definedName name="A1I027" localSheetId="25">#REF!</definedName>
    <definedName name="A1I027" localSheetId="26">#REF!</definedName>
    <definedName name="A1I027" localSheetId="27">#REF!</definedName>
    <definedName name="A1I027" localSheetId="28">#REF!</definedName>
    <definedName name="A1I027" localSheetId="29">#REF!</definedName>
    <definedName name="A1I027" localSheetId="30">#REF!</definedName>
    <definedName name="A1I027" localSheetId="31">#REF!</definedName>
    <definedName name="A1I027" localSheetId="32">#REF!</definedName>
    <definedName name="A1I027">#REF!</definedName>
    <definedName name="A1I034">'[2]Anexo I'!$BK$43</definedName>
    <definedName name="A1I040" localSheetId="4">#REF!</definedName>
    <definedName name="A1I040" localSheetId="5">#REF!</definedName>
    <definedName name="A1I040" localSheetId="8">#REF!</definedName>
    <definedName name="A1I040" localSheetId="9">#REF!</definedName>
    <definedName name="A1I040" localSheetId="10">#REF!</definedName>
    <definedName name="A1I040" localSheetId="13">#REF!</definedName>
    <definedName name="A1I040" localSheetId="14">#REF!</definedName>
    <definedName name="A1I040" localSheetId="15">#REF!</definedName>
    <definedName name="A1I040" localSheetId="16">#REF!</definedName>
    <definedName name="A1I040" localSheetId="17">#REF!</definedName>
    <definedName name="A1I040" localSheetId="19">#REF!</definedName>
    <definedName name="A1I040" localSheetId="22">#REF!</definedName>
    <definedName name="A1I040" localSheetId="23">#REF!</definedName>
    <definedName name="A1I040" localSheetId="25">#REF!</definedName>
    <definedName name="A1I040" localSheetId="26">#REF!</definedName>
    <definedName name="A1I040" localSheetId="27">#REF!</definedName>
    <definedName name="A1I040" localSheetId="28">#REF!</definedName>
    <definedName name="A1I040" localSheetId="29">#REF!</definedName>
    <definedName name="A1I040" localSheetId="30">#REF!</definedName>
    <definedName name="A1I040" localSheetId="31">#REF!</definedName>
    <definedName name="A1I040" localSheetId="32">#REF!</definedName>
    <definedName name="A1I040">#REF!</definedName>
    <definedName name="A1I051" localSheetId="4">#REF!</definedName>
    <definedName name="A1I051" localSheetId="5">#REF!</definedName>
    <definedName name="A1I051" localSheetId="8">#REF!</definedName>
    <definedName name="A1I051" localSheetId="9">#REF!</definedName>
    <definedName name="A1I051" localSheetId="10">#REF!</definedName>
    <definedName name="A1I051" localSheetId="13">#REF!</definedName>
    <definedName name="A1I051" localSheetId="14">#REF!</definedName>
    <definedName name="A1I051" localSheetId="15">#REF!</definedName>
    <definedName name="A1I051" localSheetId="16">#REF!</definedName>
    <definedName name="A1I051" localSheetId="17">#REF!</definedName>
    <definedName name="A1I051" localSheetId="19">#REF!</definedName>
    <definedName name="A1I051" localSheetId="22">#REF!</definedName>
    <definedName name="A1I051" localSheetId="23">#REF!</definedName>
    <definedName name="A1I051" localSheetId="25">#REF!</definedName>
    <definedName name="A1I051" localSheetId="26">#REF!</definedName>
    <definedName name="A1I051" localSheetId="27">#REF!</definedName>
    <definedName name="A1I051" localSheetId="28">#REF!</definedName>
    <definedName name="A1I051" localSheetId="29">#REF!</definedName>
    <definedName name="A1I051" localSheetId="30">#REF!</definedName>
    <definedName name="A1I051" localSheetId="31">#REF!</definedName>
    <definedName name="A1I051" localSheetId="32">#REF!</definedName>
    <definedName name="A1I051">#REF!</definedName>
    <definedName name="A1I061">'[2]Anexo I'!$BK$68</definedName>
    <definedName name="A1I068">'[2]Anexo I'!$BK$75</definedName>
    <definedName name="A1I069">'[2]Anexo I'!$BK$76</definedName>
    <definedName name="aaaa" localSheetId="22">#REF!</definedName>
    <definedName name="aaaa" localSheetId="23">#REF!</definedName>
    <definedName name="aaaa" localSheetId="27">#REF!</definedName>
    <definedName name="aaaa" localSheetId="28">#REF!</definedName>
    <definedName name="aaaa" localSheetId="29">#REF!</definedName>
    <definedName name="aaaa" localSheetId="30">#REF!</definedName>
    <definedName name="aaaa" localSheetId="31">#REF!</definedName>
    <definedName name="aaaa" localSheetId="32">#REF!</definedName>
    <definedName name="aaaa">#REF!</definedName>
    <definedName name="AnexoI_DemRecArr_Fls" localSheetId="4">'BDValores'!#REF!</definedName>
    <definedName name="AnexoI_DemRecArr_Fls" localSheetId="5">'BDValores'!#REF!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 localSheetId="22">'BDValores'!#REF!</definedName>
    <definedName name="AnexoI_DemRecArr_Fls" localSheetId="23">'BDValores'!#REF!</definedName>
    <definedName name="AnexoI_DemRecArr_Fls" localSheetId="25">'BDValores'!#REF!</definedName>
    <definedName name="AnexoI_DemRecArr_Fls" localSheetId="26">'BDValores'!#REF!</definedName>
    <definedName name="AnexoI_DemRecArr_Fls" localSheetId="27">'BDValores'!#REF!</definedName>
    <definedName name="AnexoI_DemRecArr_Fls" localSheetId="28">'BDValores'!#REF!</definedName>
    <definedName name="AnexoI_DemRecArr_Fls" localSheetId="29">'BDValores'!#REF!</definedName>
    <definedName name="AnexoI_DemRecArr_Fls" localSheetId="30">'BDValores'!#REF!</definedName>
    <definedName name="AnexoI_DemRecArr_Fls" localSheetId="31">'BDValores'!#REF!</definedName>
    <definedName name="AnexoI_DemRecArr_Fls" localSheetId="32">'BDValores'!#REF!</definedName>
    <definedName name="AnexoI_DemRecArr_Fls">'BDValores'!#REF!</definedName>
    <definedName name="AnRecAplicFinFMS" localSheetId="4">'BDValores'!#REF!</definedName>
    <definedName name="AnRecAplicFinFMS" localSheetId="5">'BDValores'!#REF!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 localSheetId="22">'BDValores'!#REF!</definedName>
    <definedName name="AnRecAplicFinFMS" localSheetId="23">'BDValores'!#REF!</definedName>
    <definedName name="AnRecAplicFinFMS" localSheetId="25">'BDValores'!#REF!</definedName>
    <definedName name="AnRecAplicFinFMS" localSheetId="26">'BDValores'!#REF!</definedName>
    <definedName name="AnRecAplicFinFMS" localSheetId="27">'BDValores'!#REF!</definedName>
    <definedName name="AnRecAplicFinFMS" localSheetId="28">'BDValores'!#REF!</definedName>
    <definedName name="AnRecAplicFinFMS" localSheetId="29">'BDValores'!#REF!</definedName>
    <definedName name="AnRecAplicFinFMS" localSheetId="30">'BDValores'!#REF!</definedName>
    <definedName name="AnRecAplicFinFMS" localSheetId="31">'BDValores'!#REF!</definedName>
    <definedName name="AnRecAplicFinFMS" localSheetId="32">'BDValores'!#REF!</definedName>
    <definedName name="AnRecAplicFinFMS">'BDValores'!#REF!</definedName>
    <definedName name="AnRecAplicFinFMSFnt" localSheetId="4">'BDValores'!#REF!</definedName>
    <definedName name="AnRecAplicFinFMSFnt" localSheetId="5">'BDValores'!#REF!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 localSheetId="22">'BDValores'!#REF!</definedName>
    <definedName name="AnRecAplicFinFMSFnt" localSheetId="23">'BDValores'!#REF!</definedName>
    <definedName name="AnRecAplicFinFMSFnt" localSheetId="25">'BDValores'!#REF!</definedName>
    <definedName name="AnRecAplicFinFMSFnt" localSheetId="26">'BDValores'!#REF!</definedName>
    <definedName name="AnRecAplicFinFMSFnt" localSheetId="27">'BDValores'!#REF!</definedName>
    <definedName name="AnRecAplicFinFMSFnt" localSheetId="28">'BDValores'!#REF!</definedName>
    <definedName name="AnRecAplicFinFMSFnt" localSheetId="29">'BDValores'!#REF!</definedName>
    <definedName name="AnRecAplicFinFMSFnt" localSheetId="30">'BDValores'!#REF!</definedName>
    <definedName name="AnRecAplicFinFMSFnt" localSheetId="31">'BDValores'!#REF!</definedName>
    <definedName name="AnRecAplicFinFMSFnt" localSheetId="32">'BDValores'!#REF!</definedName>
    <definedName name="AnRecAplicFinFMSFnt">'BDValores'!#REF!</definedName>
    <definedName name="AnRecAplicFinFundeb" localSheetId="4">'BDValores'!#REF!</definedName>
    <definedName name="AnRecAplicFinFundeb" localSheetId="5">'BDValores'!#REF!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 localSheetId="22">'BDValores'!#REF!</definedName>
    <definedName name="AnRecAplicFinFundeb" localSheetId="23">'BDValores'!#REF!</definedName>
    <definedName name="AnRecAplicFinFundeb" localSheetId="25">'BDValores'!#REF!</definedName>
    <definedName name="AnRecAplicFinFundeb" localSheetId="26">'BDValores'!#REF!</definedName>
    <definedName name="AnRecAplicFinFundeb" localSheetId="27">'BDValores'!#REF!</definedName>
    <definedName name="AnRecAplicFinFundeb" localSheetId="28">'BDValores'!#REF!</definedName>
    <definedName name="AnRecAplicFinFundeb" localSheetId="29">'BDValores'!#REF!</definedName>
    <definedName name="AnRecAplicFinFundeb" localSheetId="30">'BDValores'!#REF!</definedName>
    <definedName name="AnRecAplicFinFundeb" localSheetId="31">'BDValores'!#REF!</definedName>
    <definedName name="AnRecAplicFinFundeb" localSheetId="32">'BDValores'!#REF!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 localSheetId="22">'BDValores'!#REF!</definedName>
    <definedName name="AnRecAplicFinFundebFnt" localSheetId="23">'BDValores'!#REF!</definedName>
    <definedName name="AnRecAplicFinFundebFnt" localSheetId="25">'BDValores'!#REF!</definedName>
    <definedName name="AnRecAplicFinFundebFnt" localSheetId="26">'BDValores'!#REF!</definedName>
    <definedName name="AnRecAplicFinFundebFnt" localSheetId="27">'BDValores'!#REF!</definedName>
    <definedName name="AnRecAplicFinFundebFnt" localSheetId="28">'BDValores'!#REF!</definedName>
    <definedName name="AnRecAplicFinFundebFnt" localSheetId="29">'BDValores'!#REF!</definedName>
    <definedName name="AnRecAplicFinFundebFnt" localSheetId="30">'BDValores'!#REF!</definedName>
    <definedName name="AnRecAplicFinFundebFnt" localSheetId="31">'BDValores'!#REF!</definedName>
    <definedName name="AnRecAplicFinFundebFnt" localSheetId="32">'BDValores'!#REF!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 localSheetId="22">'BDValores'!#REF!</definedName>
    <definedName name="AnRecComplUniaoFundeb" localSheetId="23">'BDValores'!#REF!</definedName>
    <definedName name="AnRecComplUniaoFundeb" localSheetId="25">'BDValores'!#REF!</definedName>
    <definedName name="AnRecComplUniaoFundeb" localSheetId="26">'BDValores'!#REF!</definedName>
    <definedName name="AnRecComplUniaoFundeb" localSheetId="27">'BDValores'!#REF!</definedName>
    <definedName name="AnRecComplUniaoFundeb" localSheetId="28">'BDValores'!#REF!</definedName>
    <definedName name="AnRecComplUniaoFundeb" localSheetId="29">'BDValores'!#REF!</definedName>
    <definedName name="AnRecComplUniaoFundeb" localSheetId="30">'BDValores'!#REF!</definedName>
    <definedName name="AnRecComplUniaoFundeb" localSheetId="31">'BDValores'!#REF!</definedName>
    <definedName name="AnRecComplUniaoFundeb" localSheetId="32">'BDValores'!#REF!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 localSheetId="22">'BDValores'!#REF!</definedName>
    <definedName name="AnRecComplUniaoFundebFnt" localSheetId="23">'BDValores'!#REF!</definedName>
    <definedName name="AnRecComplUniaoFundebFnt" localSheetId="25">'BDValores'!#REF!</definedName>
    <definedName name="AnRecComplUniaoFundebFnt" localSheetId="26">'BDValores'!#REF!</definedName>
    <definedName name="AnRecComplUniaoFundebFnt" localSheetId="27">'BDValores'!#REF!</definedName>
    <definedName name="AnRecComplUniaoFundebFnt" localSheetId="28">'BDValores'!#REF!</definedName>
    <definedName name="AnRecComplUniaoFundebFnt" localSheetId="29">'BDValores'!#REF!</definedName>
    <definedName name="AnRecComplUniaoFundebFnt" localSheetId="30">'BDValores'!#REF!</definedName>
    <definedName name="AnRecComplUniaoFundebFnt" localSheetId="31">'BDValores'!#REF!</definedName>
    <definedName name="AnRecComplUniaoFundebFnt" localSheetId="32">'BDValores'!#REF!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 localSheetId="22">'BDValores'!#REF!</definedName>
    <definedName name="AnRecDivAtTribPrinc" localSheetId="23">'BDValores'!#REF!</definedName>
    <definedName name="AnRecDivAtTribPrinc" localSheetId="25">'BDValores'!#REF!</definedName>
    <definedName name="AnRecDivAtTribPrinc" localSheetId="26">'BDValores'!#REF!</definedName>
    <definedName name="AnRecDivAtTribPrinc" localSheetId="27">'BDValores'!#REF!</definedName>
    <definedName name="AnRecDivAtTribPrinc" localSheetId="28">'BDValores'!#REF!</definedName>
    <definedName name="AnRecDivAtTribPrinc" localSheetId="29">'BDValores'!#REF!</definedName>
    <definedName name="AnRecDivAtTribPrinc" localSheetId="30">'BDValores'!#REF!</definedName>
    <definedName name="AnRecDivAtTribPrinc" localSheetId="31">'BDValores'!#REF!</definedName>
    <definedName name="AnRecDivAtTribPrinc" localSheetId="32">'BDValores'!#REF!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 localSheetId="22">'BDValores'!#REF!</definedName>
    <definedName name="AnRecDivAtTribPrincFnt" localSheetId="23">'BDValores'!#REF!</definedName>
    <definedName name="AnRecDivAtTribPrincFnt" localSheetId="25">'BDValores'!#REF!</definedName>
    <definedName name="AnRecDivAtTribPrincFnt" localSheetId="26">'BDValores'!#REF!</definedName>
    <definedName name="AnRecDivAtTribPrincFnt" localSheetId="27">'BDValores'!#REF!</definedName>
    <definedName name="AnRecDivAtTribPrincFnt" localSheetId="28">'BDValores'!#REF!</definedName>
    <definedName name="AnRecDivAtTribPrincFnt" localSheetId="29">'BDValores'!#REF!</definedName>
    <definedName name="AnRecDivAtTribPrincFnt" localSheetId="30">'BDValores'!#REF!</definedName>
    <definedName name="AnRecDivAtTribPrincFnt" localSheetId="31">'BDValores'!#REF!</definedName>
    <definedName name="AnRecDivAtTribPrincFnt" localSheetId="32">'BDValores'!#REF!</definedName>
    <definedName name="AnRecDivAtTribPrincFnt">'BDValores'!#REF!</definedName>
    <definedName name="AnRecFPM" localSheetId="4">'BDValores'!#REF!</definedName>
    <definedName name="AnRecFPM" localSheetId="5">'BDValores'!#REF!</definedName>
    <definedName name="AnRecFPM" localSheetId="8">'BDValores'!#REF!</definedName>
    <definedName name="AnRecFPM" localSheetId="9">'BDValores'!#REF!</definedName>
    <definedName name="AnRecFPM" localSheetId="10">'BDValores'!#REF!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 localSheetId="22">'BDValores'!#REF!</definedName>
    <definedName name="AnRecFPM" localSheetId="23">'BDValores'!#REF!</definedName>
    <definedName name="AnRecFPM" localSheetId="25">'BDValores'!#REF!</definedName>
    <definedName name="AnRecFPM" localSheetId="26">'BDValores'!#REF!</definedName>
    <definedName name="AnRecFPM" localSheetId="27">'BDValores'!#REF!</definedName>
    <definedName name="AnRecFPM" localSheetId="28">'BDValores'!#REF!</definedName>
    <definedName name="AnRecFPM" localSheetId="29">'BDValores'!#REF!</definedName>
    <definedName name="AnRecFPM" localSheetId="30">'BDValores'!#REF!</definedName>
    <definedName name="AnRecFPM" localSheetId="31">'BDValores'!#REF!</definedName>
    <definedName name="AnRecFPM" localSheetId="32">'BDValores'!#REF!</definedName>
    <definedName name="AnRecFPM">'BDValores'!#REF!</definedName>
    <definedName name="AnRecFPMFnt" localSheetId="4">'BDValores'!#REF!</definedName>
    <definedName name="AnRecFPMFnt" localSheetId="5">'BDValores'!#REF!</definedName>
    <definedName name="AnRecFPMFnt" localSheetId="8">'BDValores'!#REF!</definedName>
    <definedName name="AnRecFPMFnt" localSheetId="9">'BDValores'!#REF!</definedName>
    <definedName name="AnRecFPMFnt" localSheetId="10">'BDValores'!#REF!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 localSheetId="22">'BDValores'!#REF!</definedName>
    <definedName name="AnRecFPMFnt" localSheetId="23">'BDValores'!#REF!</definedName>
    <definedName name="AnRecFPMFnt" localSheetId="25">'BDValores'!#REF!</definedName>
    <definedName name="AnRecFPMFnt" localSheetId="26">'BDValores'!#REF!</definedName>
    <definedName name="AnRecFPMFnt" localSheetId="27">'BDValores'!#REF!</definedName>
    <definedName name="AnRecFPMFnt" localSheetId="28">'BDValores'!#REF!</definedName>
    <definedName name="AnRecFPMFnt" localSheetId="29">'BDValores'!#REF!</definedName>
    <definedName name="AnRecFPMFnt" localSheetId="30">'BDValores'!#REF!</definedName>
    <definedName name="AnRecFPMFnt" localSheetId="31">'BDValores'!#REF!</definedName>
    <definedName name="AnRecFPMFnt" localSheetId="32">'BDValores'!#REF!</definedName>
    <definedName name="AnRecFPMFnt">'BDValores'!#REF!</definedName>
    <definedName name="AnRecICMS" localSheetId="4">'BDValores'!#REF!</definedName>
    <definedName name="AnRecICMS" localSheetId="5">'BDValores'!#REF!</definedName>
    <definedName name="AnRecICMS" localSheetId="8">'BDValores'!#REF!</definedName>
    <definedName name="AnRecICMS" localSheetId="9">'BDValores'!#REF!</definedName>
    <definedName name="AnRecICMS" localSheetId="10">'BDValores'!#REF!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 localSheetId="22">'BDValores'!#REF!</definedName>
    <definedName name="AnRecICMS" localSheetId="23">'BDValores'!#REF!</definedName>
    <definedName name="AnRecICMS" localSheetId="25">'BDValores'!#REF!</definedName>
    <definedName name="AnRecICMS" localSheetId="26">'BDValores'!#REF!</definedName>
    <definedName name="AnRecICMS" localSheetId="27">'BDValores'!#REF!</definedName>
    <definedName name="AnRecICMS" localSheetId="28">'BDValores'!#REF!</definedName>
    <definedName name="AnRecICMS" localSheetId="29">'BDValores'!#REF!</definedName>
    <definedName name="AnRecICMS" localSheetId="30">'BDValores'!#REF!</definedName>
    <definedName name="AnRecICMS" localSheetId="31">'BDValores'!#REF!</definedName>
    <definedName name="AnRecICMS" localSheetId="32">'BDValores'!#REF!</definedName>
    <definedName name="AnRecICMS">'BDValores'!#REF!</definedName>
    <definedName name="AnRecICMSDes" localSheetId="4">'BDValores'!#REF!</definedName>
    <definedName name="AnRecICMSDes" localSheetId="5">'BDValores'!#REF!</definedName>
    <definedName name="AnRecICMSDes" localSheetId="8">'BDValores'!#REF!</definedName>
    <definedName name="AnRecICMSDes" localSheetId="9">'BDValores'!#REF!</definedName>
    <definedName name="AnRecICMSDes" localSheetId="10">'BDValores'!#REF!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 localSheetId="22">'BDValores'!#REF!</definedName>
    <definedName name="AnRecICMSDes" localSheetId="23">'BDValores'!#REF!</definedName>
    <definedName name="AnRecICMSDes" localSheetId="25">'BDValores'!#REF!</definedName>
    <definedName name="AnRecICMSDes" localSheetId="26">'BDValores'!#REF!</definedName>
    <definedName name="AnRecICMSDes" localSheetId="27">'BDValores'!#REF!</definedName>
    <definedName name="AnRecICMSDes" localSheetId="28">'BDValores'!#REF!</definedName>
    <definedName name="AnRecICMSDes" localSheetId="29">'BDValores'!#REF!</definedName>
    <definedName name="AnRecICMSDes" localSheetId="30">'BDValores'!#REF!</definedName>
    <definedName name="AnRecICMSDes" localSheetId="31">'BDValores'!#REF!</definedName>
    <definedName name="AnRecICMSDes" localSheetId="32">'BDValores'!#REF!</definedName>
    <definedName name="AnRecICMSDes">'BDValores'!#REF!</definedName>
    <definedName name="AnRecICMSDesFnt" localSheetId="4">'BDValores'!#REF!</definedName>
    <definedName name="AnRecICMSDesFnt" localSheetId="5">'BDValores'!#REF!</definedName>
    <definedName name="AnRecICMSDesFnt" localSheetId="8">'BDValores'!#REF!</definedName>
    <definedName name="AnRecICMSDesFnt" localSheetId="9">'BDValores'!#REF!</definedName>
    <definedName name="AnRecICMSDesFnt" localSheetId="10">'BDValores'!#REF!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 localSheetId="22">'BDValores'!#REF!</definedName>
    <definedName name="AnRecICMSDesFnt" localSheetId="23">'BDValores'!#REF!</definedName>
    <definedName name="AnRecICMSDesFnt" localSheetId="25">'BDValores'!#REF!</definedName>
    <definedName name="AnRecICMSDesFnt" localSheetId="26">'BDValores'!#REF!</definedName>
    <definedName name="AnRecICMSDesFnt" localSheetId="27">'BDValores'!#REF!</definedName>
    <definedName name="AnRecICMSDesFnt" localSheetId="28">'BDValores'!#REF!</definedName>
    <definedName name="AnRecICMSDesFnt" localSheetId="29">'BDValores'!#REF!</definedName>
    <definedName name="AnRecICMSDesFnt" localSheetId="30">'BDValores'!#REF!</definedName>
    <definedName name="AnRecICMSDesFnt" localSheetId="31">'BDValores'!#REF!</definedName>
    <definedName name="AnRecICMSDesFnt" localSheetId="32">'BDValores'!#REF!</definedName>
    <definedName name="AnRecICMSDesFnt">'BDValores'!#REF!</definedName>
    <definedName name="AnRecICMSFnt" localSheetId="4">'BDValores'!#REF!</definedName>
    <definedName name="AnRecICMSFnt" localSheetId="5">'BDValores'!#REF!</definedName>
    <definedName name="AnRecICMSFnt" localSheetId="8">'BDValores'!#REF!</definedName>
    <definedName name="AnRecICMSFnt" localSheetId="9">'BDValores'!#REF!</definedName>
    <definedName name="AnRecICMSFnt" localSheetId="10">'BDValores'!#REF!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 localSheetId="22">'BDValores'!#REF!</definedName>
    <definedName name="AnRecICMSFnt" localSheetId="23">'BDValores'!#REF!</definedName>
    <definedName name="AnRecICMSFnt" localSheetId="25">'BDValores'!#REF!</definedName>
    <definedName name="AnRecICMSFnt" localSheetId="26">'BDValores'!#REF!</definedName>
    <definedName name="AnRecICMSFnt" localSheetId="27">'BDValores'!#REF!</definedName>
    <definedName name="AnRecICMSFnt" localSheetId="28">'BDValores'!#REF!</definedName>
    <definedName name="AnRecICMSFnt" localSheetId="29">'BDValores'!#REF!</definedName>
    <definedName name="AnRecICMSFnt" localSheetId="30">'BDValores'!#REF!</definedName>
    <definedName name="AnRecICMSFnt" localSheetId="31">'BDValores'!#REF!</definedName>
    <definedName name="AnRecICMSFnt" localSheetId="32">'BDValores'!#REF!</definedName>
    <definedName name="AnRecICMSFnt">'BDValores'!#REF!</definedName>
    <definedName name="AnRecIOFOuro" localSheetId="4">'BDValores'!#REF!</definedName>
    <definedName name="AnRecIOFOuro" localSheetId="5">'BDValores'!#REF!</definedName>
    <definedName name="AnRecIOFOuro" localSheetId="8">'BDValores'!#REF!</definedName>
    <definedName name="AnRecIOFOuro" localSheetId="9">'BDValores'!#REF!</definedName>
    <definedName name="AnRecIOFOuro" localSheetId="10">'BDValores'!#REF!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 localSheetId="22">'BDValores'!#REF!</definedName>
    <definedName name="AnRecIOFOuro" localSheetId="23">'BDValores'!#REF!</definedName>
    <definedName name="AnRecIOFOuro" localSheetId="25">'BDValores'!#REF!</definedName>
    <definedName name="AnRecIOFOuro" localSheetId="26">'BDValores'!#REF!</definedName>
    <definedName name="AnRecIOFOuro" localSheetId="27">'BDValores'!#REF!</definedName>
    <definedName name="AnRecIOFOuro" localSheetId="28">'BDValores'!#REF!</definedName>
    <definedName name="AnRecIOFOuro" localSheetId="29">'BDValores'!#REF!</definedName>
    <definedName name="AnRecIOFOuro" localSheetId="30">'BDValores'!#REF!</definedName>
    <definedName name="AnRecIOFOuro" localSheetId="31">'BDValores'!#REF!</definedName>
    <definedName name="AnRecIOFOuro" localSheetId="32">'BDValores'!#REF!</definedName>
    <definedName name="AnRecIOFOuro">'BDValores'!#REF!</definedName>
    <definedName name="AnRecIOFOuroFnt" localSheetId="4">'BDValores'!#REF!</definedName>
    <definedName name="AnRecIOFOuroFnt" localSheetId="5">'BDValores'!#REF!</definedName>
    <definedName name="AnRecIOFOuroFnt" localSheetId="8">'BDValores'!#REF!</definedName>
    <definedName name="AnRecIOFOuroFnt" localSheetId="9">'BDValores'!#REF!</definedName>
    <definedName name="AnRecIOFOuroFnt" localSheetId="10">'BDValores'!#REF!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 localSheetId="22">'BDValores'!#REF!</definedName>
    <definedName name="AnRecIOFOuroFnt" localSheetId="23">'BDValores'!#REF!</definedName>
    <definedName name="AnRecIOFOuroFnt" localSheetId="25">'BDValores'!#REF!</definedName>
    <definedName name="AnRecIOFOuroFnt" localSheetId="26">'BDValores'!#REF!</definedName>
    <definedName name="AnRecIOFOuroFnt" localSheetId="27">'BDValores'!#REF!</definedName>
    <definedName name="AnRecIOFOuroFnt" localSheetId="28">'BDValores'!#REF!</definedName>
    <definedName name="AnRecIOFOuroFnt" localSheetId="29">'BDValores'!#REF!</definedName>
    <definedName name="AnRecIOFOuroFnt" localSheetId="30">'BDValores'!#REF!</definedName>
    <definedName name="AnRecIOFOuroFnt" localSheetId="31">'BDValores'!#REF!</definedName>
    <definedName name="AnRecIOFOuroFnt" localSheetId="32">'BDValores'!#REF!</definedName>
    <definedName name="AnRecIOFOuroFnt">'BDValores'!#REF!</definedName>
    <definedName name="AnRecIPIExp" localSheetId="4">'BDValores'!#REF!</definedName>
    <definedName name="AnRecIPIExp" localSheetId="5">'BDValores'!#REF!</definedName>
    <definedName name="AnRecIPIExp" localSheetId="8">'BDValores'!#REF!</definedName>
    <definedName name="AnRecIPIExp" localSheetId="9">'BDValores'!#REF!</definedName>
    <definedName name="AnRecIPIExp" localSheetId="10">'BDValores'!#REF!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 localSheetId="22">'BDValores'!#REF!</definedName>
    <definedName name="AnRecIPIExp" localSheetId="23">'BDValores'!#REF!</definedName>
    <definedName name="AnRecIPIExp" localSheetId="25">'BDValores'!#REF!</definedName>
    <definedName name="AnRecIPIExp" localSheetId="26">'BDValores'!#REF!</definedName>
    <definedName name="AnRecIPIExp" localSheetId="27">'BDValores'!#REF!</definedName>
    <definedName name="AnRecIPIExp" localSheetId="28">'BDValores'!#REF!</definedName>
    <definedName name="AnRecIPIExp" localSheetId="29">'BDValores'!#REF!</definedName>
    <definedName name="AnRecIPIExp" localSheetId="30">'BDValores'!#REF!</definedName>
    <definedName name="AnRecIPIExp" localSheetId="31">'BDValores'!#REF!</definedName>
    <definedName name="AnRecIPIExp" localSheetId="32">'BDValores'!#REF!</definedName>
    <definedName name="AnRecIPIExp">'BDValores'!#REF!</definedName>
    <definedName name="AnRecIPIExpFnt" localSheetId="4">'BDValores'!#REF!</definedName>
    <definedName name="AnRecIPIExpFnt" localSheetId="5">'BDValores'!#REF!</definedName>
    <definedName name="AnRecIPIExpFnt" localSheetId="8">'BDValores'!#REF!</definedName>
    <definedName name="AnRecIPIExpFnt" localSheetId="9">'BDValores'!#REF!</definedName>
    <definedName name="AnRecIPIExpFnt" localSheetId="10">'BDValores'!#REF!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 localSheetId="22">'BDValores'!#REF!</definedName>
    <definedName name="AnRecIPIExpFnt" localSheetId="23">'BDValores'!#REF!</definedName>
    <definedName name="AnRecIPIExpFnt" localSheetId="25">'BDValores'!#REF!</definedName>
    <definedName name="AnRecIPIExpFnt" localSheetId="26">'BDValores'!#REF!</definedName>
    <definedName name="AnRecIPIExpFnt" localSheetId="27">'BDValores'!#REF!</definedName>
    <definedName name="AnRecIPIExpFnt" localSheetId="28">'BDValores'!#REF!</definedName>
    <definedName name="AnRecIPIExpFnt" localSheetId="29">'BDValores'!#REF!</definedName>
    <definedName name="AnRecIPIExpFnt" localSheetId="30">'BDValores'!#REF!</definedName>
    <definedName name="AnRecIPIExpFnt" localSheetId="31">'BDValores'!#REF!</definedName>
    <definedName name="AnRecIPIExpFnt" localSheetId="32">'BDValores'!#REF!</definedName>
    <definedName name="AnRecIPIExpFnt">'BDValores'!#REF!</definedName>
    <definedName name="AnRecIPTUPrinc" localSheetId="4">'BDValores'!#REF!</definedName>
    <definedName name="AnRecIPTUPrinc" localSheetId="5">'BDValores'!#REF!</definedName>
    <definedName name="AnRecIPTUPrinc" localSheetId="8">'BDValores'!#REF!</definedName>
    <definedName name="AnRecIPTUPrinc" localSheetId="9">'BDValores'!#REF!</definedName>
    <definedName name="AnRecIPTUPrinc" localSheetId="10">'BDValores'!#REF!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 localSheetId="22">'BDValores'!#REF!</definedName>
    <definedName name="AnRecIPTUPrinc" localSheetId="23">'BDValores'!#REF!</definedName>
    <definedName name="AnRecIPTUPrinc" localSheetId="25">'BDValores'!#REF!</definedName>
    <definedName name="AnRecIPTUPrinc" localSheetId="26">'BDValores'!#REF!</definedName>
    <definedName name="AnRecIPTUPrinc" localSheetId="27">'BDValores'!#REF!</definedName>
    <definedName name="AnRecIPTUPrinc" localSheetId="28">'BDValores'!#REF!</definedName>
    <definedName name="AnRecIPTUPrinc" localSheetId="29">'BDValores'!#REF!</definedName>
    <definedName name="AnRecIPTUPrinc" localSheetId="30">'BDValores'!#REF!</definedName>
    <definedName name="AnRecIPTUPrinc" localSheetId="31">'BDValores'!#REF!</definedName>
    <definedName name="AnRecIPTUPrinc" localSheetId="32">'BDValores'!#REF!</definedName>
    <definedName name="AnRecIPTUPrinc">'BDValores'!#REF!</definedName>
    <definedName name="AnRecIPTUPrincFnt" localSheetId="4">'BDValores'!#REF!</definedName>
    <definedName name="AnRecIPTUPrincFnt" localSheetId="5">'BDValores'!#REF!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 localSheetId="22">'BDValores'!#REF!</definedName>
    <definedName name="AnRecIPTUPrincFnt" localSheetId="23">'BDValores'!#REF!</definedName>
    <definedName name="AnRecIPTUPrincFnt" localSheetId="25">'BDValores'!#REF!</definedName>
    <definedName name="AnRecIPTUPrincFnt" localSheetId="26">'BDValores'!#REF!</definedName>
    <definedName name="AnRecIPTUPrincFnt" localSheetId="27">'BDValores'!#REF!</definedName>
    <definedName name="AnRecIPTUPrincFnt" localSheetId="28">'BDValores'!#REF!</definedName>
    <definedName name="AnRecIPTUPrincFnt" localSheetId="29">'BDValores'!#REF!</definedName>
    <definedName name="AnRecIPTUPrincFnt" localSheetId="30">'BDValores'!#REF!</definedName>
    <definedName name="AnRecIPTUPrincFnt" localSheetId="31">'BDValores'!#REF!</definedName>
    <definedName name="AnRecIPTUPrincFnt" localSheetId="32">'BDValores'!#REF!</definedName>
    <definedName name="AnRecIPTUPrincFnt">'BDValores'!#REF!</definedName>
    <definedName name="AnRecIPVA" localSheetId="4">'BDValores'!#REF!</definedName>
    <definedName name="AnRecIPVA" localSheetId="5">'BDValores'!#REF!</definedName>
    <definedName name="AnRecIPVA" localSheetId="8">'BDValores'!#REF!</definedName>
    <definedName name="AnRecIPVA" localSheetId="9">'BDValores'!#REF!</definedName>
    <definedName name="AnRecIPVA" localSheetId="10">'BDValores'!#REF!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 localSheetId="22">'BDValores'!#REF!</definedName>
    <definedName name="AnRecIPVA" localSheetId="23">'BDValores'!#REF!</definedName>
    <definedName name="AnRecIPVA" localSheetId="25">'BDValores'!#REF!</definedName>
    <definedName name="AnRecIPVA" localSheetId="26">'BDValores'!#REF!</definedName>
    <definedName name="AnRecIPVA" localSheetId="27">'BDValores'!#REF!</definedName>
    <definedName name="AnRecIPVA" localSheetId="28">'BDValores'!#REF!</definedName>
    <definedName name="AnRecIPVA" localSheetId="29">'BDValores'!#REF!</definedName>
    <definedName name="AnRecIPVA" localSheetId="30">'BDValores'!#REF!</definedName>
    <definedName name="AnRecIPVA" localSheetId="31">'BDValores'!#REF!</definedName>
    <definedName name="AnRecIPVA" localSheetId="32">'BDValores'!#REF!</definedName>
    <definedName name="AnRecIPVA">'BDValores'!#REF!</definedName>
    <definedName name="AnRecIPVAFnt" localSheetId="4">'BDValores'!#REF!</definedName>
    <definedName name="AnRecIPVAFnt" localSheetId="5">'BDValores'!#REF!</definedName>
    <definedName name="AnRecIPVAFnt" localSheetId="8">'BDValores'!#REF!</definedName>
    <definedName name="AnRecIPVAFnt" localSheetId="9">'BDValores'!#REF!</definedName>
    <definedName name="AnRecIPVAFnt" localSheetId="10">'BDValores'!#REF!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 localSheetId="22">'BDValores'!#REF!</definedName>
    <definedName name="AnRecIPVAFnt" localSheetId="23">'BDValores'!#REF!</definedName>
    <definedName name="AnRecIPVAFnt" localSheetId="25">'BDValores'!#REF!</definedName>
    <definedName name="AnRecIPVAFnt" localSheetId="26">'BDValores'!#REF!</definedName>
    <definedName name="AnRecIPVAFnt" localSheetId="27">'BDValores'!#REF!</definedName>
    <definedName name="AnRecIPVAFnt" localSheetId="28">'BDValores'!#REF!</definedName>
    <definedName name="AnRecIPVAFnt" localSheetId="29">'BDValores'!#REF!</definedName>
    <definedName name="AnRecIPVAFnt" localSheetId="30">'BDValores'!#REF!</definedName>
    <definedName name="AnRecIPVAFnt" localSheetId="31">'BDValores'!#REF!</definedName>
    <definedName name="AnRecIPVAFnt" localSheetId="32">'BDValores'!#REF!</definedName>
    <definedName name="AnRecIPVAFnt">'BDValores'!#REF!</definedName>
    <definedName name="AnRecIRPrinc" localSheetId="4">'BDValores'!#REF!</definedName>
    <definedName name="AnRecIRPrinc" localSheetId="5">'BDValores'!#REF!</definedName>
    <definedName name="AnRecIRPrinc" localSheetId="8">'BDValores'!#REF!</definedName>
    <definedName name="AnRecIRPrinc" localSheetId="9">'BDValores'!#REF!</definedName>
    <definedName name="AnRecIRPrinc" localSheetId="10">'BDValores'!#REF!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 localSheetId="22">'BDValores'!#REF!</definedName>
    <definedName name="AnRecIRPrinc" localSheetId="23">'BDValores'!#REF!</definedName>
    <definedName name="AnRecIRPrinc" localSheetId="25">'BDValores'!#REF!</definedName>
    <definedName name="AnRecIRPrinc" localSheetId="26">'BDValores'!#REF!</definedName>
    <definedName name="AnRecIRPrinc" localSheetId="27">'BDValores'!#REF!</definedName>
    <definedName name="AnRecIRPrinc" localSheetId="28">'BDValores'!#REF!</definedName>
    <definedName name="AnRecIRPrinc" localSheetId="29">'BDValores'!#REF!</definedName>
    <definedName name="AnRecIRPrinc" localSheetId="30">'BDValores'!#REF!</definedName>
    <definedName name="AnRecIRPrinc" localSheetId="31">'BDValores'!#REF!</definedName>
    <definedName name="AnRecIRPrinc" localSheetId="32">'BDValores'!#REF!</definedName>
    <definedName name="AnRecIRPrinc">'BDValores'!#REF!</definedName>
    <definedName name="AnRecIRPrincFnt" localSheetId="4">'BDValores'!#REF!</definedName>
    <definedName name="AnRecIRPrincFnt" localSheetId="5">'BDValores'!#REF!</definedName>
    <definedName name="AnRecIRPrincFnt" localSheetId="8">'BDValores'!#REF!</definedName>
    <definedName name="AnRecIRPrincFnt" localSheetId="9">'BDValores'!#REF!</definedName>
    <definedName name="AnRecIRPrincFnt" localSheetId="10">'BDValores'!#REF!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 localSheetId="22">'BDValores'!#REF!</definedName>
    <definedName name="AnRecIRPrincFnt" localSheetId="23">'BDValores'!#REF!</definedName>
    <definedName name="AnRecIRPrincFnt" localSheetId="25">'BDValores'!#REF!</definedName>
    <definedName name="AnRecIRPrincFnt" localSheetId="26">'BDValores'!#REF!</definedName>
    <definedName name="AnRecIRPrincFnt" localSheetId="27">'BDValores'!#REF!</definedName>
    <definedName name="AnRecIRPrincFnt" localSheetId="28">'BDValores'!#REF!</definedName>
    <definedName name="AnRecIRPrincFnt" localSheetId="29">'BDValores'!#REF!</definedName>
    <definedName name="AnRecIRPrincFnt" localSheetId="30">'BDValores'!#REF!</definedName>
    <definedName name="AnRecIRPrincFnt" localSheetId="31">'BDValores'!#REF!</definedName>
    <definedName name="AnRecIRPrincFnt" localSheetId="32">'BDValores'!#REF!</definedName>
    <definedName name="AnRecIRPrincFnt">'BDValores'!#REF!</definedName>
    <definedName name="AnRecISSPrinc" localSheetId="4">'BDValores'!#REF!</definedName>
    <definedName name="AnRecISSPrinc" localSheetId="5">'BDValores'!#REF!</definedName>
    <definedName name="AnRecISSPrinc" localSheetId="8">'BDValores'!#REF!</definedName>
    <definedName name="AnRecISSPrinc" localSheetId="9">'BDValores'!#REF!</definedName>
    <definedName name="AnRecISSPrinc" localSheetId="10">'BDValores'!#REF!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 localSheetId="22">'BDValores'!#REF!</definedName>
    <definedName name="AnRecISSPrinc" localSheetId="23">'BDValores'!#REF!</definedName>
    <definedName name="AnRecISSPrinc" localSheetId="25">'BDValores'!#REF!</definedName>
    <definedName name="AnRecISSPrinc" localSheetId="26">'BDValores'!#REF!</definedName>
    <definedName name="AnRecISSPrinc" localSheetId="27">'BDValores'!#REF!</definedName>
    <definedName name="AnRecISSPrinc" localSheetId="28">'BDValores'!#REF!</definedName>
    <definedName name="AnRecISSPrinc" localSheetId="29">'BDValores'!#REF!</definedName>
    <definedName name="AnRecISSPrinc" localSheetId="30">'BDValores'!#REF!</definedName>
    <definedName name="AnRecISSPrinc" localSheetId="31">'BDValores'!#REF!</definedName>
    <definedName name="AnRecISSPrinc" localSheetId="32">'BDValores'!#REF!</definedName>
    <definedName name="AnRecISSPrinc">'BDValores'!#REF!</definedName>
    <definedName name="AnRecISSPrincFnt" localSheetId="4">'BDValores'!#REF!</definedName>
    <definedName name="AnRecISSPrincFnt" localSheetId="5">'BDValores'!#REF!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 localSheetId="22">'BDValores'!#REF!</definedName>
    <definedName name="AnRecISSPrincFnt" localSheetId="23">'BDValores'!#REF!</definedName>
    <definedName name="AnRecISSPrincFnt" localSheetId="25">'BDValores'!#REF!</definedName>
    <definedName name="AnRecISSPrincFnt" localSheetId="26">'BDValores'!#REF!</definedName>
    <definedName name="AnRecISSPrincFnt" localSheetId="27">'BDValores'!#REF!</definedName>
    <definedName name="AnRecISSPrincFnt" localSheetId="28">'BDValores'!#REF!</definedName>
    <definedName name="AnRecISSPrincFnt" localSheetId="29">'BDValores'!#REF!</definedName>
    <definedName name="AnRecISSPrincFnt" localSheetId="30">'BDValores'!#REF!</definedName>
    <definedName name="AnRecISSPrincFnt" localSheetId="31">'BDValores'!#REF!</definedName>
    <definedName name="AnRecISSPrincFnt" localSheetId="32">'BDValores'!#REF!</definedName>
    <definedName name="AnRecISSPrincFnt">'BDValores'!#REF!</definedName>
    <definedName name="AnRecITBIPrinc" localSheetId="4">'BDValores'!#REF!</definedName>
    <definedName name="AnRecITBIPrinc" localSheetId="5">'BDValores'!#REF!</definedName>
    <definedName name="AnRecITBIPrinc" localSheetId="8">'BDValores'!#REF!</definedName>
    <definedName name="AnRecITBIPrinc" localSheetId="9">'BDValores'!#REF!</definedName>
    <definedName name="AnRecITBIPrinc" localSheetId="10">'BDValores'!#REF!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 localSheetId="22">'BDValores'!#REF!</definedName>
    <definedName name="AnRecITBIPrinc" localSheetId="23">'BDValores'!#REF!</definedName>
    <definedName name="AnRecITBIPrinc" localSheetId="25">'BDValores'!#REF!</definedName>
    <definedName name="AnRecITBIPrinc" localSheetId="26">'BDValores'!#REF!</definedName>
    <definedName name="AnRecITBIPrinc" localSheetId="27">'BDValores'!#REF!</definedName>
    <definedName name="AnRecITBIPrinc" localSheetId="28">'BDValores'!#REF!</definedName>
    <definedName name="AnRecITBIPrinc" localSheetId="29">'BDValores'!#REF!</definedName>
    <definedName name="AnRecITBIPrinc" localSheetId="30">'BDValores'!#REF!</definedName>
    <definedName name="AnRecITBIPrinc" localSheetId="31">'BDValores'!#REF!</definedName>
    <definedName name="AnRecITBIPrinc" localSheetId="32">'BDValores'!#REF!</definedName>
    <definedName name="AnRecITBIPrinc">'BDValores'!#REF!</definedName>
    <definedName name="AnRecITBIPrincFnt" localSheetId="4">'BDValores'!#REF!</definedName>
    <definedName name="AnRecITBIPrincFnt" localSheetId="5">'BDValores'!#REF!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 localSheetId="22">'BDValores'!#REF!</definedName>
    <definedName name="AnRecITBIPrincFnt" localSheetId="23">'BDValores'!#REF!</definedName>
    <definedName name="AnRecITBIPrincFnt" localSheetId="25">'BDValores'!#REF!</definedName>
    <definedName name="AnRecITBIPrincFnt" localSheetId="26">'BDValores'!#REF!</definedName>
    <definedName name="AnRecITBIPrincFnt" localSheetId="27">'BDValores'!#REF!</definedName>
    <definedName name="AnRecITBIPrincFnt" localSheetId="28">'BDValores'!#REF!</definedName>
    <definedName name="AnRecITBIPrincFnt" localSheetId="29">'BDValores'!#REF!</definedName>
    <definedName name="AnRecITBIPrincFnt" localSheetId="30">'BDValores'!#REF!</definedName>
    <definedName name="AnRecITBIPrincFnt" localSheetId="31">'BDValores'!#REF!</definedName>
    <definedName name="AnRecITBIPrincFnt" localSheetId="32">'BDValores'!#REF!</definedName>
    <definedName name="AnRecITBIPrincFnt">'BDValores'!#REF!</definedName>
    <definedName name="AnRecITR" localSheetId="4">'BDValores'!#REF!</definedName>
    <definedName name="AnRecITR" localSheetId="5">'BDValores'!#REF!</definedName>
    <definedName name="AnRecITR" localSheetId="8">'BDValores'!#REF!</definedName>
    <definedName name="AnRecITR" localSheetId="9">'BDValores'!#REF!</definedName>
    <definedName name="AnRecITR" localSheetId="10">'BDValores'!#REF!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 localSheetId="22">'BDValores'!#REF!</definedName>
    <definedName name="AnRecITR" localSheetId="23">'BDValores'!#REF!</definedName>
    <definedName name="AnRecITR" localSheetId="25">'BDValores'!#REF!</definedName>
    <definedName name="AnRecITR" localSheetId="26">'BDValores'!#REF!</definedName>
    <definedName name="AnRecITR" localSheetId="27">'BDValores'!#REF!</definedName>
    <definedName name="AnRecITR" localSheetId="28">'BDValores'!#REF!</definedName>
    <definedName name="AnRecITR" localSheetId="29">'BDValores'!#REF!</definedName>
    <definedName name="AnRecITR" localSheetId="30">'BDValores'!#REF!</definedName>
    <definedName name="AnRecITR" localSheetId="31">'BDValores'!#REF!</definedName>
    <definedName name="AnRecITR" localSheetId="32">'BDValores'!#REF!</definedName>
    <definedName name="AnRecITR">'BDValores'!#REF!</definedName>
    <definedName name="AnRecITRFnt" localSheetId="4">'BDValores'!#REF!</definedName>
    <definedName name="AnRecITRFnt" localSheetId="5">'BDValores'!#REF!</definedName>
    <definedName name="AnRecITRFnt" localSheetId="8">'BDValores'!#REF!</definedName>
    <definedName name="AnRecITRFnt" localSheetId="9">'BDValores'!#REF!</definedName>
    <definedName name="AnRecITRFnt" localSheetId="10">'BDValores'!#REF!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 localSheetId="22">'BDValores'!#REF!</definedName>
    <definedName name="AnRecITRFnt" localSheetId="23">'BDValores'!#REF!</definedName>
    <definedName name="AnRecITRFnt" localSheetId="25">'BDValores'!#REF!</definedName>
    <definedName name="AnRecITRFnt" localSheetId="26">'BDValores'!#REF!</definedName>
    <definedName name="AnRecITRFnt" localSheetId="27">'BDValores'!#REF!</definedName>
    <definedName name="AnRecITRFnt" localSheetId="28">'BDValores'!#REF!</definedName>
    <definedName name="AnRecITRFnt" localSheetId="29">'BDValores'!#REF!</definedName>
    <definedName name="AnRecITRFnt" localSheetId="30">'BDValores'!#REF!</definedName>
    <definedName name="AnRecITRFnt" localSheetId="31">'BDValores'!#REF!</definedName>
    <definedName name="AnRecITRFnt" localSheetId="32">'BDValores'!#REF!</definedName>
    <definedName name="AnRecITRFnt">'BDValores'!#REF!</definedName>
    <definedName name="AnRecMJ" localSheetId="4">'BDValores'!#REF!</definedName>
    <definedName name="AnRecMJ" localSheetId="5">'BDValores'!#REF!</definedName>
    <definedName name="AnRecMJ" localSheetId="8">'BDValores'!#REF!</definedName>
    <definedName name="AnRecMJ" localSheetId="9">'BDValores'!#REF!</definedName>
    <definedName name="AnRecMJ" localSheetId="10">'BDValores'!#REF!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 localSheetId="22">'BDValores'!#REF!</definedName>
    <definedName name="AnRecMJ" localSheetId="23">'BDValores'!#REF!</definedName>
    <definedName name="AnRecMJ" localSheetId="25">'BDValores'!#REF!</definedName>
    <definedName name="AnRecMJ" localSheetId="26">'BDValores'!#REF!</definedName>
    <definedName name="AnRecMJ" localSheetId="27">'BDValores'!#REF!</definedName>
    <definedName name="AnRecMJ" localSheetId="28">'BDValores'!#REF!</definedName>
    <definedName name="AnRecMJ" localSheetId="29">'BDValores'!#REF!</definedName>
    <definedName name="AnRecMJ" localSheetId="30">'BDValores'!#REF!</definedName>
    <definedName name="AnRecMJ" localSheetId="31">'BDValores'!#REF!</definedName>
    <definedName name="AnRecMJ" localSheetId="32">'BDValores'!#REF!</definedName>
    <definedName name="AnRecMJ">'BDValores'!#REF!</definedName>
    <definedName name="AnRecMJDivAtTrib" localSheetId="4">'BDValores'!#REF!</definedName>
    <definedName name="AnRecMJDivAtTrib" localSheetId="5">'BDValores'!#REF!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 localSheetId="22">'BDValores'!#REF!</definedName>
    <definedName name="AnRecMJDivAtTrib" localSheetId="23">'BDValores'!#REF!</definedName>
    <definedName name="AnRecMJDivAtTrib" localSheetId="25">'BDValores'!#REF!</definedName>
    <definedName name="AnRecMJDivAtTrib" localSheetId="26">'BDValores'!#REF!</definedName>
    <definedName name="AnRecMJDivAtTrib" localSheetId="27">'BDValores'!#REF!</definedName>
    <definedName name="AnRecMJDivAtTrib" localSheetId="28">'BDValores'!#REF!</definedName>
    <definedName name="AnRecMJDivAtTrib" localSheetId="29">'BDValores'!#REF!</definedName>
    <definedName name="AnRecMJDivAtTrib" localSheetId="30">'BDValores'!#REF!</definedName>
    <definedName name="AnRecMJDivAtTrib" localSheetId="31">'BDValores'!#REF!</definedName>
    <definedName name="AnRecMJDivAtTrib" localSheetId="32">'BDValores'!#REF!</definedName>
    <definedName name="AnRecMJDivAtTrib">'BDValores'!#REF!</definedName>
    <definedName name="AnRecMJDivAtTribFnt" localSheetId="4">'BDValores'!#REF!</definedName>
    <definedName name="AnRecMJDivAtTribFnt" localSheetId="5">'BDValores'!#REF!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 localSheetId="22">'BDValores'!#REF!</definedName>
    <definedName name="AnRecMJDivAtTribFnt" localSheetId="23">'BDValores'!#REF!</definedName>
    <definedName name="AnRecMJDivAtTribFnt" localSheetId="25">'BDValores'!#REF!</definedName>
    <definedName name="AnRecMJDivAtTribFnt" localSheetId="26">'BDValores'!#REF!</definedName>
    <definedName name="AnRecMJDivAtTribFnt" localSheetId="27">'BDValores'!#REF!</definedName>
    <definedName name="AnRecMJDivAtTribFnt" localSheetId="28">'BDValores'!#REF!</definedName>
    <definedName name="AnRecMJDivAtTribFnt" localSheetId="29">'BDValores'!#REF!</definedName>
    <definedName name="AnRecMJDivAtTribFnt" localSheetId="30">'BDValores'!#REF!</definedName>
    <definedName name="AnRecMJDivAtTribFnt" localSheetId="31">'BDValores'!#REF!</definedName>
    <definedName name="AnRecMJDivAtTribFnt" localSheetId="32">'BDValores'!#REF!</definedName>
    <definedName name="AnRecMJDivAtTribFnt">'BDValores'!#REF!</definedName>
    <definedName name="AnRecMJImp" localSheetId="4">'BDValores'!#REF!</definedName>
    <definedName name="AnRecMJImp" localSheetId="5">'BDValores'!#REF!</definedName>
    <definedName name="AnRecMJImp" localSheetId="8">'BDValores'!#REF!</definedName>
    <definedName name="AnRecMJImp" localSheetId="9">'BDValores'!#REF!</definedName>
    <definedName name="AnRecMJImp" localSheetId="10">'BDValores'!#REF!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 localSheetId="22">'BDValores'!#REF!</definedName>
    <definedName name="AnRecMJImp" localSheetId="23">'BDValores'!#REF!</definedName>
    <definedName name="AnRecMJImp" localSheetId="25">'BDValores'!#REF!</definedName>
    <definedName name="AnRecMJImp" localSheetId="26">'BDValores'!#REF!</definedName>
    <definedName name="AnRecMJImp" localSheetId="27">'BDValores'!#REF!</definedName>
    <definedName name="AnRecMJImp" localSheetId="28">'BDValores'!#REF!</definedName>
    <definedName name="AnRecMJImp" localSheetId="29">'BDValores'!#REF!</definedName>
    <definedName name="AnRecMJImp" localSheetId="30">'BDValores'!#REF!</definedName>
    <definedName name="AnRecMJImp" localSheetId="31">'BDValores'!#REF!</definedName>
    <definedName name="AnRecMJImp" localSheetId="32">'BDValores'!#REF!</definedName>
    <definedName name="AnRecMJImp">'BDValores'!#REF!</definedName>
    <definedName name="AnRecMJImpFnt" localSheetId="4">'BDValores'!#REF!</definedName>
    <definedName name="AnRecMJImpFnt" localSheetId="5">'BDValores'!#REF!</definedName>
    <definedName name="AnRecMJImpFnt" localSheetId="8">'BDValores'!#REF!</definedName>
    <definedName name="AnRecMJImpFnt" localSheetId="9">'BDValores'!#REF!</definedName>
    <definedName name="AnRecMJImpFnt" localSheetId="10">'BDValores'!#REF!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 localSheetId="22">'BDValores'!#REF!</definedName>
    <definedName name="AnRecMJImpFnt" localSheetId="23">'BDValores'!#REF!</definedName>
    <definedName name="AnRecMJImpFnt" localSheetId="25">'BDValores'!#REF!</definedName>
    <definedName name="AnRecMJImpFnt" localSheetId="26">'BDValores'!#REF!</definedName>
    <definedName name="AnRecMJImpFnt" localSheetId="27">'BDValores'!#REF!</definedName>
    <definedName name="AnRecMJImpFnt" localSheetId="28">'BDValores'!#REF!</definedName>
    <definedName name="AnRecMJImpFnt" localSheetId="29">'BDValores'!#REF!</definedName>
    <definedName name="AnRecMJImpFnt" localSheetId="30">'BDValores'!#REF!</definedName>
    <definedName name="AnRecMJImpFnt" localSheetId="31">'BDValores'!#REF!</definedName>
    <definedName name="AnRecMJImpFnt" localSheetId="32">'BDValores'!#REF!</definedName>
    <definedName name="AnRecMJImpFnt">'BDValores'!#REF!</definedName>
    <definedName name="AnRecMJTrib" localSheetId="4">'BDValores'!#REF!</definedName>
    <definedName name="AnRecMJTrib" localSheetId="5">'BDValores'!#REF!</definedName>
    <definedName name="AnRecMJTrib" localSheetId="8">'BDValores'!#REF!</definedName>
    <definedName name="AnRecMJTrib" localSheetId="9">'BDValores'!#REF!</definedName>
    <definedName name="AnRecMJTrib" localSheetId="10">'BDValores'!#REF!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 localSheetId="22">'BDValores'!#REF!</definedName>
    <definedName name="AnRecMJTrib" localSheetId="23">'BDValores'!#REF!</definedName>
    <definedName name="AnRecMJTrib" localSheetId="25">'BDValores'!#REF!</definedName>
    <definedName name="AnRecMJTrib" localSheetId="26">'BDValores'!#REF!</definedName>
    <definedName name="AnRecMJTrib" localSheetId="27">'BDValores'!#REF!</definedName>
    <definedName name="AnRecMJTrib" localSheetId="28">'BDValores'!#REF!</definedName>
    <definedName name="AnRecMJTrib" localSheetId="29">'BDValores'!#REF!</definedName>
    <definedName name="AnRecMJTrib" localSheetId="30">'BDValores'!#REF!</definedName>
    <definedName name="AnRecMJTrib" localSheetId="31">'BDValores'!#REF!</definedName>
    <definedName name="AnRecMJTrib" localSheetId="32">'BDValores'!#REF!</definedName>
    <definedName name="AnRecMJTrib">'BDValores'!#REF!</definedName>
    <definedName name="AnRecMJTribAnRecMJTrib" localSheetId="4">'BDValores'!#REF!</definedName>
    <definedName name="AnRecMJTribAnRecMJTrib" localSheetId="5">'BDValores'!#REF!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 localSheetId="22">'BDValores'!#REF!</definedName>
    <definedName name="AnRecMJTribAnRecMJTrib" localSheetId="23">'BDValores'!#REF!</definedName>
    <definedName name="AnRecMJTribAnRecMJTrib" localSheetId="25">'BDValores'!#REF!</definedName>
    <definedName name="AnRecMJTribAnRecMJTrib" localSheetId="26">'BDValores'!#REF!</definedName>
    <definedName name="AnRecMJTribAnRecMJTrib" localSheetId="27">'BDValores'!#REF!</definedName>
    <definedName name="AnRecMJTribAnRecMJTrib" localSheetId="28">'BDValores'!#REF!</definedName>
    <definedName name="AnRecMJTribAnRecMJTrib" localSheetId="29">'BDValores'!#REF!</definedName>
    <definedName name="AnRecMJTribAnRecMJTrib" localSheetId="30">'BDValores'!#REF!</definedName>
    <definedName name="AnRecMJTribAnRecMJTrib" localSheetId="31">'BDValores'!#REF!</definedName>
    <definedName name="AnRecMJTribAnRecMJTrib" localSheetId="32">'BDValores'!#REF!</definedName>
    <definedName name="AnRecMJTribAnRecMJTrib">'BDValores'!#REF!</definedName>
    <definedName name="AnRecMJTribFnt" localSheetId="4">'BDValores'!#REF!</definedName>
    <definedName name="AnRecMJTribFnt" localSheetId="5">'BDValores'!#REF!</definedName>
    <definedName name="AnRecMJTribFnt" localSheetId="8">'BDValores'!#REF!</definedName>
    <definedName name="AnRecMJTribFnt" localSheetId="9">'BDValores'!#REF!</definedName>
    <definedName name="AnRecMJTribFnt" localSheetId="10">'BDValores'!#REF!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 localSheetId="22">'BDValores'!#REF!</definedName>
    <definedName name="AnRecMJTribFnt" localSheetId="23">'BDValores'!#REF!</definedName>
    <definedName name="AnRecMJTribFnt" localSheetId="25">'BDValores'!#REF!</definedName>
    <definedName name="AnRecMJTribFnt" localSheetId="26">'BDValores'!#REF!</definedName>
    <definedName name="AnRecMJTribFnt" localSheetId="27">'BDValores'!#REF!</definedName>
    <definedName name="AnRecMJTribFnt" localSheetId="28">'BDValores'!#REF!</definedName>
    <definedName name="AnRecMJTribFnt" localSheetId="29">'BDValores'!#REF!</definedName>
    <definedName name="AnRecMJTribFnt" localSheetId="30">'BDValores'!#REF!</definedName>
    <definedName name="AnRecMJTribFnt" localSheetId="31">'BDValores'!#REF!</definedName>
    <definedName name="AnRecMJTribFnt" localSheetId="32">'BDValores'!#REF!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 localSheetId="22">'BDValores'!#REF!</definedName>
    <definedName name="AnRecOutrasRecCorrentes" localSheetId="23">'BDValores'!#REF!</definedName>
    <definedName name="AnRecOutrasRecCorrentes" localSheetId="25">'BDValores'!#REF!</definedName>
    <definedName name="AnRecOutrasRecCorrentes" localSheetId="26">'BDValores'!#REF!</definedName>
    <definedName name="AnRecOutrasRecCorrentes" localSheetId="27">'BDValores'!#REF!</definedName>
    <definedName name="AnRecOutrasRecCorrentes" localSheetId="28">'BDValores'!#REF!</definedName>
    <definedName name="AnRecOutrasRecCorrentes" localSheetId="29">'BDValores'!#REF!</definedName>
    <definedName name="AnRecOutrasRecCorrentes" localSheetId="30">'BDValores'!#REF!</definedName>
    <definedName name="AnRecOutrasRecCorrentes" localSheetId="31">'BDValores'!#REF!</definedName>
    <definedName name="AnRecOutrasRecCorrentes" localSheetId="32">'BDValores'!#REF!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 localSheetId="22">'BDValores'!#REF!</definedName>
    <definedName name="AnRecOutrasRecCorrentesFnt" localSheetId="23">'BDValores'!#REF!</definedName>
    <definedName name="AnRecOutrasRecCorrentesFnt" localSheetId="25">'BDValores'!#REF!</definedName>
    <definedName name="AnRecOutrasRecCorrentesFnt" localSheetId="26">'BDValores'!#REF!</definedName>
    <definedName name="AnRecOutrasRecCorrentesFnt" localSheetId="27">'BDValores'!#REF!</definedName>
    <definedName name="AnRecOutrasRecCorrentesFnt" localSheetId="28">'BDValores'!#REF!</definedName>
    <definedName name="AnRecOutrasRecCorrentesFnt" localSheetId="29">'BDValores'!#REF!</definedName>
    <definedName name="AnRecOutrasRecCorrentesFnt" localSheetId="30">'BDValores'!#REF!</definedName>
    <definedName name="AnRecOutrasRecCorrentesFnt" localSheetId="31">'BDValores'!#REF!</definedName>
    <definedName name="AnRecOutrasRecCorrentesFnt" localSheetId="32">'BDValores'!#REF!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 localSheetId="22">'BDValores'!#REF!</definedName>
    <definedName name="AnRecReceitaAgropecuaria" localSheetId="23">'BDValores'!#REF!</definedName>
    <definedName name="AnRecReceitaAgropecuaria" localSheetId="25">'BDValores'!#REF!</definedName>
    <definedName name="AnRecReceitaAgropecuaria" localSheetId="26">'BDValores'!#REF!</definedName>
    <definedName name="AnRecReceitaAgropecuaria" localSheetId="27">'BDValores'!#REF!</definedName>
    <definedName name="AnRecReceitaAgropecuaria" localSheetId="28">'BDValores'!#REF!</definedName>
    <definedName name="AnRecReceitaAgropecuaria" localSheetId="29">'BDValores'!#REF!</definedName>
    <definedName name="AnRecReceitaAgropecuaria" localSheetId="30">'BDValores'!#REF!</definedName>
    <definedName name="AnRecReceitaAgropecuaria" localSheetId="31">'BDValores'!#REF!</definedName>
    <definedName name="AnRecReceitaAgropecuaria" localSheetId="32">'BDValores'!#REF!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 localSheetId="22">'BDValores'!#REF!</definedName>
    <definedName name="AnRecReceitaAgropecuariaFnt" localSheetId="23">'BDValores'!#REF!</definedName>
    <definedName name="AnRecReceitaAgropecuariaFnt" localSheetId="25">'BDValores'!#REF!</definedName>
    <definedName name="AnRecReceitaAgropecuariaFnt" localSheetId="26">'BDValores'!#REF!</definedName>
    <definedName name="AnRecReceitaAgropecuariaFnt" localSheetId="27">'BDValores'!#REF!</definedName>
    <definedName name="AnRecReceitaAgropecuariaFnt" localSheetId="28">'BDValores'!#REF!</definedName>
    <definedName name="AnRecReceitaAgropecuariaFnt" localSheetId="29">'BDValores'!#REF!</definedName>
    <definedName name="AnRecReceitaAgropecuariaFnt" localSheetId="30">'BDValores'!#REF!</definedName>
    <definedName name="AnRecReceitaAgropecuariaFnt" localSheetId="31">'BDValores'!#REF!</definedName>
    <definedName name="AnRecReceitaAgropecuariaFnt" localSheetId="32">'BDValores'!#REF!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 localSheetId="22">'BDValores'!#REF!</definedName>
    <definedName name="AnRecReceitaIndustrial" localSheetId="23">'BDValores'!#REF!</definedName>
    <definedName name="AnRecReceitaIndustrial" localSheetId="25">'BDValores'!#REF!</definedName>
    <definedName name="AnRecReceitaIndustrial" localSheetId="26">'BDValores'!#REF!</definedName>
    <definedName name="AnRecReceitaIndustrial" localSheetId="27">'BDValores'!#REF!</definedName>
    <definedName name="AnRecReceitaIndustrial" localSheetId="28">'BDValores'!#REF!</definedName>
    <definedName name="AnRecReceitaIndustrial" localSheetId="29">'BDValores'!#REF!</definedName>
    <definedName name="AnRecReceitaIndustrial" localSheetId="30">'BDValores'!#REF!</definedName>
    <definedName name="AnRecReceitaIndustrial" localSheetId="31">'BDValores'!#REF!</definedName>
    <definedName name="AnRecReceitaIndustrial" localSheetId="32">'BDValores'!#REF!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 localSheetId="22">'BDValores'!#REF!</definedName>
    <definedName name="AnRecReceitaIndustrialFnt" localSheetId="23">'BDValores'!#REF!</definedName>
    <definedName name="AnRecReceitaIndustrialFnt" localSheetId="25">'BDValores'!#REF!</definedName>
    <definedName name="AnRecReceitaIndustrialFnt" localSheetId="26">'BDValores'!#REF!</definedName>
    <definedName name="AnRecReceitaIndustrialFnt" localSheetId="27">'BDValores'!#REF!</definedName>
    <definedName name="AnRecReceitaIndustrialFnt" localSheetId="28">'BDValores'!#REF!</definedName>
    <definedName name="AnRecReceitaIndustrialFnt" localSheetId="29">'BDValores'!#REF!</definedName>
    <definedName name="AnRecReceitaIndustrialFnt" localSheetId="30">'BDValores'!#REF!</definedName>
    <definedName name="AnRecReceitaIndustrialFnt" localSheetId="31">'BDValores'!#REF!</definedName>
    <definedName name="AnRecReceitaIndustrialFnt" localSheetId="32">'BDValores'!#REF!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 localSheetId="22">'BDValores'!#REF!</definedName>
    <definedName name="AnRecReceitasContribuições" localSheetId="23">'BDValores'!#REF!</definedName>
    <definedName name="AnRecReceitasContribuições" localSheetId="25">'BDValores'!#REF!</definedName>
    <definedName name="AnRecReceitasContribuições" localSheetId="26">'BDValores'!#REF!</definedName>
    <definedName name="AnRecReceitasContribuições" localSheetId="27">'BDValores'!#REF!</definedName>
    <definedName name="AnRecReceitasContribuições" localSheetId="28">'BDValores'!#REF!</definedName>
    <definedName name="AnRecReceitasContribuições" localSheetId="29">'BDValores'!#REF!</definedName>
    <definedName name="AnRecReceitasContribuições" localSheetId="30">'BDValores'!#REF!</definedName>
    <definedName name="AnRecReceitasContribuições" localSheetId="31">'BDValores'!#REF!</definedName>
    <definedName name="AnRecReceitasContribuições" localSheetId="32">'BDValores'!#REF!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 localSheetId="22">'BDValores'!#REF!</definedName>
    <definedName name="AnRecReceitasContribuiçõesFnt" localSheetId="23">'BDValores'!#REF!</definedName>
    <definedName name="AnRecReceitasContribuiçõesFnt" localSheetId="25">'BDValores'!#REF!</definedName>
    <definedName name="AnRecReceitasContribuiçõesFnt" localSheetId="26">'BDValores'!#REF!</definedName>
    <definedName name="AnRecReceitasContribuiçõesFnt" localSheetId="27">'BDValores'!#REF!</definedName>
    <definedName name="AnRecReceitasContribuiçõesFnt" localSheetId="28">'BDValores'!#REF!</definedName>
    <definedName name="AnRecReceitasContribuiçõesFnt" localSheetId="29">'BDValores'!#REF!</definedName>
    <definedName name="AnRecReceitasContribuiçõesFnt" localSheetId="30">'BDValores'!#REF!</definedName>
    <definedName name="AnRecReceitasContribuiçõesFnt" localSheetId="31">'BDValores'!#REF!</definedName>
    <definedName name="AnRecReceitasContribuiçõesFnt" localSheetId="32">'BDValores'!#REF!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 localSheetId="22">'BDValores'!#REF!</definedName>
    <definedName name="AnRecReceitaServiço" localSheetId="23">'BDValores'!#REF!</definedName>
    <definedName name="AnRecReceitaServiço" localSheetId="25">'BDValores'!#REF!</definedName>
    <definedName name="AnRecReceitaServiço" localSheetId="26">'BDValores'!#REF!</definedName>
    <definedName name="AnRecReceitaServiço" localSheetId="27">'BDValores'!#REF!</definedName>
    <definedName name="AnRecReceitaServiço" localSheetId="28">'BDValores'!#REF!</definedName>
    <definedName name="AnRecReceitaServiço" localSheetId="29">'BDValores'!#REF!</definedName>
    <definedName name="AnRecReceitaServiço" localSheetId="30">'BDValores'!#REF!</definedName>
    <definedName name="AnRecReceitaServiço" localSheetId="31">'BDValores'!#REF!</definedName>
    <definedName name="AnRecReceitaServiço" localSheetId="32">'BDValores'!#REF!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 localSheetId="22">'BDValores'!#REF!</definedName>
    <definedName name="AnRecReceitaServiçoFnt" localSheetId="23">'BDValores'!#REF!</definedName>
    <definedName name="AnRecReceitaServiçoFnt" localSheetId="25">'BDValores'!#REF!</definedName>
    <definedName name="AnRecReceitaServiçoFnt" localSheetId="26">'BDValores'!#REF!</definedName>
    <definedName name="AnRecReceitaServiçoFnt" localSheetId="27">'BDValores'!#REF!</definedName>
    <definedName name="AnRecReceitaServiçoFnt" localSheetId="28">'BDValores'!#REF!</definedName>
    <definedName name="AnRecReceitaServiçoFnt" localSheetId="29">'BDValores'!#REF!</definedName>
    <definedName name="AnRecReceitaServiçoFnt" localSheetId="30">'BDValores'!#REF!</definedName>
    <definedName name="AnRecReceitaServiçoFnt" localSheetId="31">'BDValores'!#REF!</definedName>
    <definedName name="AnRecReceitaServiçoFnt" localSheetId="32">'BDValores'!#REF!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 localSheetId="22">'BDValores'!#REF!</definedName>
    <definedName name="AnRecReceitasPatrimoniais" localSheetId="23">'BDValores'!#REF!</definedName>
    <definedName name="AnRecReceitasPatrimoniais" localSheetId="25">'BDValores'!#REF!</definedName>
    <definedName name="AnRecReceitasPatrimoniais" localSheetId="26">'BDValores'!#REF!</definedName>
    <definedName name="AnRecReceitasPatrimoniais" localSheetId="27">'BDValores'!#REF!</definedName>
    <definedName name="AnRecReceitasPatrimoniais" localSheetId="28">'BDValores'!#REF!</definedName>
    <definedName name="AnRecReceitasPatrimoniais" localSheetId="29">'BDValores'!#REF!</definedName>
    <definedName name="AnRecReceitasPatrimoniais" localSheetId="30">'BDValores'!#REF!</definedName>
    <definedName name="AnRecReceitasPatrimoniais" localSheetId="31">'BDValores'!#REF!</definedName>
    <definedName name="AnRecReceitasPatrimoniais" localSheetId="32">'BDValores'!#REF!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 localSheetId="22">'BDValores'!#REF!</definedName>
    <definedName name="AnRecReceitasPatrimoniaisFnt" localSheetId="23">'BDValores'!#REF!</definedName>
    <definedName name="AnRecReceitasPatrimoniaisFnt" localSheetId="25">'BDValores'!#REF!</definedName>
    <definedName name="AnRecReceitasPatrimoniaisFnt" localSheetId="26">'BDValores'!#REF!</definedName>
    <definedName name="AnRecReceitasPatrimoniaisFnt" localSheetId="27">'BDValores'!#REF!</definedName>
    <definedName name="AnRecReceitasPatrimoniaisFnt" localSheetId="28">'BDValores'!#REF!</definedName>
    <definedName name="AnRecReceitasPatrimoniaisFnt" localSheetId="29">'BDValores'!#REF!</definedName>
    <definedName name="AnRecReceitasPatrimoniaisFnt" localSheetId="30">'BDValores'!#REF!</definedName>
    <definedName name="AnRecReceitasPatrimoniaisFnt" localSheetId="31">'BDValores'!#REF!</definedName>
    <definedName name="AnRecReceitasPatrimoniaisFnt" localSheetId="32">'BDValores'!#REF!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 localSheetId="22">'BDValores'!#REF!</definedName>
    <definedName name="AnRecReceitaTributaria" localSheetId="23">'BDValores'!#REF!</definedName>
    <definedName name="AnRecReceitaTributaria" localSheetId="25">'BDValores'!#REF!</definedName>
    <definedName name="AnRecReceitaTributaria" localSheetId="26">'BDValores'!#REF!</definedName>
    <definedName name="AnRecReceitaTributaria" localSheetId="27">'BDValores'!#REF!</definedName>
    <definedName name="AnRecReceitaTributaria" localSheetId="28">'BDValores'!#REF!</definedName>
    <definedName name="AnRecReceitaTributaria" localSheetId="29">'BDValores'!#REF!</definedName>
    <definedName name="AnRecReceitaTributaria" localSheetId="30">'BDValores'!#REF!</definedName>
    <definedName name="AnRecReceitaTributaria" localSheetId="31">'BDValores'!#REF!</definedName>
    <definedName name="AnRecReceitaTributaria" localSheetId="32">'BDValores'!#REF!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 localSheetId="22">'BDValores'!#REF!</definedName>
    <definedName name="AnRecReceitaTributariaFnt" localSheetId="23">'BDValores'!#REF!</definedName>
    <definedName name="AnRecReceitaTributariaFnt" localSheetId="25">'BDValores'!#REF!</definedName>
    <definedName name="AnRecReceitaTributariaFnt" localSheetId="26">'BDValores'!#REF!</definedName>
    <definedName name="AnRecReceitaTributariaFnt" localSheetId="27">'BDValores'!#REF!</definedName>
    <definedName name="AnRecReceitaTributariaFnt" localSheetId="28">'BDValores'!#REF!</definedName>
    <definedName name="AnRecReceitaTributariaFnt" localSheetId="29">'BDValores'!#REF!</definedName>
    <definedName name="AnRecReceitaTributariaFnt" localSheetId="30">'BDValores'!#REF!</definedName>
    <definedName name="AnRecReceitaTributariaFnt" localSheetId="31">'BDValores'!#REF!</definedName>
    <definedName name="AnRecReceitaTributariaFnt" localSheetId="32">'BDValores'!#REF!</definedName>
    <definedName name="AnRecReceitaTributariaFnt">'BDValores'!#REF!</definedName>
    <definedName name="AnRecRecServSaude" localSheetId="4">'BDValores'!#REF!</definedName>
    <definedName name="AnRecRecServSaude" localSheetId="5">'BDValores'!#REF!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 localSheetId="22">'BDValores'!#REF!</definedName>
    <definedName name="AnRecRecServSaude" localSheetId="23">'BDValores'!#REF!</definedName>
    <definedName name="AnRecRecServSaude" localSheetId="25">'BDValores'!#REF!</definedName>
    <definedName name="AnRecRecServSaude" localSheetId="26">'BDValores'!#REF!</definedName>
    <definedName name="AnRecRecServSaude" localSheetId="27">'BDValores'!#REF!</definedName>
    <definedName name="AnRecRecServSaude" localSheetId="28">'BDValores'!#REF!</definedName>
    <definedName name="AnRecRecServSaude" localSheetId="29">'BDValores'!#REF!</definedName>
    <definedName name="AnRecRecServSaude" localSheetId="30">'BDValores'!#REF!</definedName>
    <definedName name="AnRecRecServSaude" localSheetId="31">'BDValores'!#REF!</definedName>
    <definedName name="AnRecRecServSaude" localSheetId="32">'BDValores'!#REF!</definedName>
    <definedName name="AnRecRecServSaude">'BDValores'!#REF!</definedName>
    <definedName name="AnRecRecServSaudeFnt" localSheetId="4">'BDValores'!#REF!</definedName>
    <definedName name="AnRecRecServSaudeFnt" localSheetId="5">'BDValores'!#REF!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 localSheetId="22">'BDValores'!#REF!</definedName>
    <definedName name="AnRecRecServSaudeFnt" localSheetId="23">'BDValores'!#REF!</definedName>
    <definedName name="AnRecRecServSaudeFnt" localSheetId="25">'BDValores'!#REF!</definedName>
    <definedName name="AnRecRecServSaudeFnt" localSheetId="26">'BDValores'!#REF!</definedName>
    <definedName name="AnRecRecServSaudeFnt" localSheetId="27">'BDValores'!#REF!</definedName>
    <definedName name="AnRecRecServSaudeFnt" localSheetId="28">'BDValores'!#REF!</definedName>
    <definedName name="AnRecRecServSaudeFnt" localSheetId="29">'BDValores'!#REF!</definedName>
    <definedName name="AnRecRecServSaudeFnt" localSheetId="30">'BDValores'!#REF!</definedName>
    <definedName name="AnRecRecServSaudeFnt" localSheetId="31">'BDValores'!#REF!</definedName>
    <definedName name="AnRecRecServSaudeFnt" localSheetId="32">'BDValores'!#REF!</definedName>
    <definedName name="AnRecRecServSaudeFnt">'BDValores'!#REF!</definedName>
    <definedName name="AnRecTransCorrentes" localSheetId="4">'BDValores'!#REF!</definedName>
    <definedName name="AnRecTransCorrentes" localSheetId="5">'BDValores'!#REF!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 localSheetId="22">'BDValores'!#REF!</definedName>
    <definedName name="AnRecTransCorrentes" localSheetId="23">'BDValores'!#REF!</definedName>
    <definedName name="AnRecTransCorrentes" localSheetId="25">'BDValores'!#REF!</definedName>
    <definedName name="AnRecTransCorrentes" localSheetId="26">'BDValores'!#REF!</definedName>
    <definedName name="AnRecTransCorrentes" localSheetId="27">'BDValores'!#REF!</definedName>
    <definedName name="AnRecTransCorrentes" localSheetId="28">'BDValores'!#REF!</definedName>
    <definedName name="AnRecTransCorrentes" localSheetId="29">'BDValores'!#REF!</definedName>
    <definedName name="AnRecTransCorrentes" localSheetId="30">'BDValores'!#REF!</definedName>
    <definedName name="AnRecTransCorrentes" localSheetId="31">'BDValores'!#REF!</definedName>
    <definedName name="AnRecTransCorrentes" localSheetId="32">'BDValores'!#REF!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 localSheetId="22">'BDValores'!#REF!</definedName>
    <definedName name="AnRecTransCorrentesFnt" localSheetId="23">'BDValores'!#REF!</definedName>
    <definedName name="AnRecTransCorrentesFnt" localSheetId="25">'BDValores'!#REF!</definedName>
    <definedName name="AnRecTransCorrentesFnt" localSheetId="26">'BDValores'!#REF!</definedName>
    <definedName name="AnRecTransCorrentesFnt" localSheetId="27">'BDValores'!#REF!</definedName>
    <definedName name="AnRecTransCorrentesFnt" localSheetId="28">'BDValores'!#REF!</definedName>
    <definedName name="AnRecTransCorrentesFnt" localSheetId="29">'BDValores'!#REF!</definedName>
    <definedName name="AnRecTransCorrentesFnt" localSheetId="30">'BDValores'!#REF!</definedName>
    <definedName name="AnRecTransCorrentesFnt" localSheetId="31">'BDValores'!#REF!</definedName>
    <definedName name="AnRecTransCorrentesFnt" localSheetId="32">'BDValores'!#REF!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 localSheetId="22">'BDValores'!#REF!</definedName>
    <definedName name="AnRecTransfCapConvEstadoSaude" localSheetId="23">'BDValores'!#REF!</definedName>
    <definedName name="AnRecTransfCapConvEstadoSaude" localSheetId="25">'BDValores'!#REF!</definedName>
    <definedName name="AnRecTransfCapConvEstadoSaude" localSheetId="26">'BDValores'!#REF!</definedName>
    <definedName name="AnRecTransfCapConvEstadoSaude" localSheetId="27">'BDValores'!#REF!</definedName>
    <definedName name="AnRecTransfCapConvEstadoSaude" localSheetId="28">'BDValores'!#REF!</definedName>
    <definedName name="AnRecTransfCapConvEstadoSaude" localSheetId="29">'BDValores'!#REF!</definedName>
    <definedName name="AnRecTransfCapConvEstadoSaude" localSheetId="30">'BDValores'!#REF!</definedName>
    <definedName name="AnRecTransfCapConvEstadoSaude" localSheetId="31">'BDValores'!#REF!</definedName>
    <definedName name="AnRecTransfCapConvEstadoSaude" localSheetId="32">'BDValores'!#REF!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 localSheetId="22">'BDValores'!#REF!</definedName>
    <definedName name="AnRecTransfCapConvEstadoSaudeFnt" localSheetId="23">'BDValores'!#REF!</definedName>
    <definedName name="AnRecTransfCapConvEstadoSaudeFnt" localSheetId="25">'BDValores'!#REF!</definedName>
    <definedName name="AnRecTransfCapConvEstadoSaudeFnt" localSheetId="26">'BDValores'!#REF!</definedName>
    <definedName name="AnRecTransfCapConvEstadoSaudeFnt" localSheetId="27">'BDValores'!#REF!</definedName>
    <definedName name="AnRecTransfCapConvEstadoSaudeFnt" localSheetId="28">'BDValores'!#REF!</definedName>
    <definedName name="AnRecTransfCapConvEstadoSaudeFnt" localSheetId="29">'BDValores'!#REF!</definedName>
    <definedName name="AnRecTransfCapConvEstadoSaudeFnt" localSheetId="30">'BDValores'!#REF!</definedName>
    <definedName name="AnRecTransfCapConvEstadoSaudeFnt" localSheetId="31">'BDValores'!#REF!</definedName>
    <definedName name="AnRecTransfCapConvEstadoSaudeFnt" localSheetId="32">'BDValores'!#REF!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 localSheetId="22">'BDValores'!#REF!</definedName>
    <definedName name="AnRecTransfCapConvMunicSaude" localSheetId="23">'BDValores'!#REF!</definedName>
    <definedName name="AnRecTransfCapConvMunicSaude" localSheetId="25">'BDValores'!#REF!</definedName>
    <definedName name="AnRecTransfCapConvMunicSaude" localSheetId="26">'BDValores'!#REF!</definedName>
    <definedName name="AnRecTransfCapConvMunicSaude" localSheetId="27">'BDValores'!#REF!</definedName>
    <definedName name="AnRecTransfCapConvMunicSaude" localSheetId="28">'BDValores'!#REF!</definedName>
    <definedName name="AnRecTransfCapConvMunicSaude" localSheetId="29">'BDValores'!#REF!</definedName>
    <definedName name="AnRecTransfCapConvMunicSaude" localSheetId="30">'BDValores'!#REF!</definedName>
    <definedName name="AnRecTransfCapConvMunicSaude" localSheetId="31">'BDValores'!#REF!</definedName>
    <definedName name="AnRecTransfCapConvMunicSaude" localSheetId="32">'BDValores'!#REF!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 localSheetId="22">'BDValores'!#REF!</definedName>
    <definedName name="AnRecTransfCapConvMunicSaudeFnt" localSheetId="23">'BDValores'!#REF!</definedName>
    <definedName name="AnRecTransfCapConvMunicSaudeFnt" localSheetId="25">'BDValores'!#REF!</definedName>
    <definedName name="AnRecTransfCapConvMunicSaudeFnt" localSheetId="26">'BDValores'!#REF!</definedName>
    <definedName name="AnRecTransfCapConvMunicSaudeFnt" localSheetId="27">'BDValores'!#REF!</definedName>
    <definedName name="AnRecTransfCapConvMunicSaudeFnt" localSheetId="28">'BDValores'!#REF!</definedName>
    <definedName name="AnRecTransfCapConvMunicSaudeFnt" localSheetId="29">'BDValores'!#REF!</definedName>
    <definedName name="AnRecTransfCapConvMunicSaudeFnt" localSheetId="30">'BDValores'!#REF!</definedName>
    <definedName name="AnRecTransfCapConvMunicSaudeFnt" localSheetId="31">'BDValores'!#REF!</definedName>
    <definedName name="AnRecTransfCapConvMunicSaudeFnt" localSheetId="32">'BDValores'!#REF!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 localSheetId="22">'BDValores'!#REF!</definedName>
    <definedName name="AnRecTransfCapConvUniaoSaude" localSheetId="23">'BDValores'!#REF!</definedName>
    <definedName name="AnRecTransfCapConvUniaoSaude" localSheetId="25">'BDValores'!#REF!</definedName>
    <definedName name="AnRecTransfCapConvUniaoSaude" localSheetId="26">'BDValores'!#REF!</definedName>
    <definedName name="AnRecTransfCapConvUniaoSaude" localSheetId="27">'BDValores'!#REF!</definedName>
    <definedName name="AnRecTransfCapConvUniaoSaude" localSheetId="28">'BDValores'!#REF!</definedName>
    <definedName name="AnRecTransfCapConvUniaoSaude" localSheetId="29">'BDValores'!#REF!</definedName>
    <definedName name="AnRecTransfCapConvUniaoSaude" localSheetId="30">'BDValores'!#REF!</definedName>
    <definedName name="AnRecTransfCapConvUniaoSaude" localSheetId="31">'BDValores'!#REF!</definedName>
    <definedName name="AnRecTransfCapConvUniaoSaude" localSheetId="32">'BDValores'!#REF!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 localSheetId="22">'BDValores'!#REF!</definedName>
    <definedName name="AnRecTransfCapConvUniaoSaudeFnt" localSheetId="23">'BDValores'!#REF!</definedName>
    <definedName name="AnRecTransfCapConvUniaoSaudeFnt" localSheetId="25">'BDValores'!#REF!</definedName>
    <definedName name="AnRecTransfCapConvUniaoSaudeFnt" localSheetId="26">'BDValores'!#REF!</definedName>
    <definedName name="AnRecTransfCapConvUniaoSaudeFnt" localSheetId="27">'BDValores'!#REF!</definedName>
    <definedName name="AnRecTransfCapConvUniaoSaudeFnt" localSheetId="28">'BDValores'!#REF!</definedName>
    <definedName name="AnRecTransfCapConvUniaoSaudeFnt" localSheetId="29">'BDValores'!#REF!</definedName>
    <definedName name="AnRecTransfCapConvUniaoSaudeFnt" localSheetId="30">'BDValores'!#REF!</definedName>
    <definedName name="AnRecTransfCapConvUniaoSaudeFnt" localSheetId="31">'BDValores'!#REF!</definedName>
    <definedName name="AnRecTransfCapConvUniaoSaudeFnt" localSheetId="32">'BDValores'!#REF!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 localSheetId="22">'BDValores'!#REF!</definedName>
    <definedName name="AnRecTransfCapEstadoSaude" localSheetId="23">'BDValores'!#REF!</definedName>
    <definedName name="AnRecTransfCapEstadoSaude" localSheetId="25">'BDValores'!#REF!</definedName>
    <definedName name="AnRecTransfCapEstadoSaude" localSheetId="26">'BDValores'!#REF!</definedName>
    <definedName name="AnRecTransfCapEstadoSaude" localSheetId="27">'BDValores'!#REF!</definedName>
    <definedName name="AnRecTransfCapEstadoSaude" localSheetId="28">'BDValores'!#REF!</definedName>
    <definedName name="AnRecTransfCapEstadoSaude" localSheetId="29">'BDValores'!#REF!</definedName>
    <definedName name="AnRecTransfCapEstadoSaude" localSheetId="30">'BDValores'!#REF!</definedName>
    <definedName name="AnRecTransfCapEstadoSaude" localSheetId="31">'BDValores'!#REF!</definedName>
    <definedName name="AnRecTransfCapEstadoSaude" localSheetId="32">'BDValores'!#REF!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 localSheetId="22">'BDValores'!#REF!</definedName>
    <definedName name="AnRecTransfCapEstadoSaudeFnt" localSheetId="23">'BDValores'!#REF!</definedName>
    <definedName name="AnRecTransfCapEstadoSaudeFnt" localSheetId="25">'BDValores'!#REF!</definedName>
    <definedName name="AnRecTransfCapEstadoSaudeFnt" localSheetId="26">'BDValores'!#REF!</definedName>
    <definedName name="AnRecTransfCapEstadoSaudeFnt" localSheetId="27">'BDValores'!#REF!</definedName>
    <definedName name="AnRecTransfCapEstadoSaudeFnt" localSheetId="28">'BDValores'!#REF!</definedName>
    <definedName name="AnRecTransfCapEstadoSaudeFnt" localSheetId="29">'BDValores'!#REF!</definedName>
    <definedName name="AnRecTransfCapEstadoSaudeFnt" localSheetId="30">'BDValores'!#REF!</definedName>
    <definedName name="AnRecTransfCapEstadoSaudeFnt" localSheetId="31">'BDValores'!#REF!</definedName>
    <definedName name="AnRecTransfCapEstadoSaudeFnt" localSheetId="32">'BDValores'!#REF!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 localSheetId="22">'BDValores'!#REF!</definedName>
    <definedName name="AnRecTransfCapMunicSaude" localSheetId="23">'BDValores'!#REF!</definedName>
    <definedName name="AnRecTransfCapMunicSaude" localSheetId="25">'BDValores'!#REF!</definedName>
    <definedName name="AnRecTransfCapMunicSaude" localSheetId="26">'BDValores'!#REF!</definedName>
    <definedName name="AnRecTransfCapMunicSaude" localSheetId="27">'BDValores'!#REF!</definedName>
    <definedName name="AnRecTransfCapMunicSaude" localSheetId="28">'BDValores'!#REF!</definedName>
    <definedName name="AnRecTransfCapMunicSaude" localSheetId="29">'BDValores'!#REF!</definedName>
    <definedName name="AnRecTransfCapMunicSaude" localSheetId="30">'BDValores'!#REF!</definedName>
    <definedName name="AnRecTransfCapMunicSaude" localSheetId="31">'BDValores'!#REF!</definedName>
    <definedName name="AnRecTransfCapMunicSaude" localSheetId="32">'BDValores'!#REF!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 localSheetId="22">'BDValores'!#REF!</definedName>
    <definedName name="AnRecTransfCapMunicSaudeFnt" localSheetId="23">'BDValores'!#REF!</definedName>
    <definedName name="AnRecTransfCapMunicSaudeFnt" localSheetId="25">'BDValores'!#REF!</definedName>
    <definedName name="AnRecTransfCapMunicSaudeFnt" localSheetId="26">'BDValores'!#REF!</definedName>
    <definedName name="AnRecTransfCapMunicSaudeFnt" localSheetId="27">'BDValores'!#REF!</definedName>
    <definedName name="AnRecTransfCapMunicSaudeFnt" localSheetId="28">'BDValores'!#REF!</definedName>
    <definedName name="AnRecTransfCapMunicSaudeFnt" localSheetId="29">'BDValores'!#REF!</definedName>
    <definedName name="AnRecTransfCapMunicSaudeFnt" localSheetId="30">'BDValores'!#REF!</definedName>
    <definedName name="AnRecTransfCapMunicSaudeFnt" localSheetId="31">'BDValores'!#REF!</definedName>
    <definedName name="AnRecTransfCapMunicSaudeFnt" localSheetId="32">'BDValores'!#REF!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 localSheetId="22">'BDValores'!#REF!</definedName>
    <definedName name="AnRecTransfCapUniaoSaude" localSheetId="23">'BDValores'!#REF!</definedName>
    <definedName name="AnRecTransfCapUniaoSaude" localSheetId="25">'BDValores'!#REF!</definedName>
    <definedName name="AnRecTransfCapUniaoSaude" localSheetId="26">'BDValores'!#REF!</definedName>
    <definedName name="AnRecTransfCapUniaoSaude" localSheetId="27">'BDValores'!#REF!</definedName>
    <definedName name="AnRecTransfCapUniaoSaude" localSheetId="28">'BDValores'!#REF!</definedName>
    <definedName name="AnRecTransfCapUniaoSaude" localSheetId="29">'BDValores'!#REF!</definedName>
    <definedName name="AnRecTransfCapUniaoSaude" localSheetId="30">'BDValores'!#REF!</definedName>
    <definedName name="AnRecTransfCapUniaoSaude" localSheetId="31">'BDValores'!#REF!</definedName>
    <definedName name="AnRecTransfCapUniaoSaude" localSheetId="32">'BDValores'!#REF!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 localSheetId="22">'BDValores'!#REF!</definedName>
    <definedName name="AnRecTransfCapUniaoSaudeFnt" localSheetId="23">'BDValores'!#REF!</definedName>
    <definedName name="AnRecTransfCapUniaoSaudeFnt" localSheetId="25">'BDValores'!#REF!</definedName>
    <definedName name="AnRecTransfCapUniaoSaudeFnt" localSheetId="26">'BDValores'!#REF!</definedName>
    <definedName name="AnRecTransfCapUniaoSaudeFnt" localSheetId="27">'BDValores'!#REF!</definedName>
    <definedName name="AnRecTransfCapUniaoSaudeFnt" localSheetId="28">'BDValores'!#REF!</definedName>
    <definedName name="AnRecTransfCapUniaoSaudeFnt" localSheetId="29">'BDValores'!#REF!</definedName>
    <definedName name="AnRecTransfCapUniaoSaudeFnt" localSheetId="30">'BDValores'!#REF!</definedName>
    <definedName name="AnRecTransfCapUniaoSaudeFnt" localSheetId="31">'BDValores'!#REF!</definedName>
    <definedName name="AnRecTransfCapUniaoSaudeFnt" localSheetId="32">'BDValores'!#REF!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 localSheetId="22">'BDValores'!#REF!</definedName>
    <definedName name="AnRecTransfConvEstadoSaude" localSheetId="23">'BDValores'!#REF!</definedName>
    <definedName name="AnRecTransfConvEstadoSaude" localSheetId="25">'BDValores'!#REF!</definedName>
    <definedName name="AnRecTransfConvEstadoSaude" localSheetId="26">'BDValores'!#REF!</definedName>
    <definedName name="AnRecTransfConvEstadoSaude" localSheetId="27">'BDValores'!#REF!</definedName>
    <definedName name="AnRecTransfConvEstadoSaude" localSheetId="28">'BDValores'!#REF!</definedName>
    <definedName name="AnRecTransfConvEstadoSaude" localSheetId="29">'BDValores'!#REF!</definedName>
    <definedName name="AnRecTransfConvEstadoSaude" localSheetId="30">'BDValores'!#REF!</definedName>
    <definedName name="AnRecTransfConvEstadoSaude" localSheetId="31">'BDValores'!#REF!</definedName>
    <definedName name="AnRecTransfConvEstadoSaude" localSheetId="32">'BDValores'!#REF!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 localSheetId="22">'BDValores'!#REF!</definedName>
    <definedName name="AnRecTransfConvEstadoSaudeFnt" localSheetId="23">'BDValores'!#REF!</definedName>
    <definedName name="AnRecTransfConvEstadoSaudeFnt" localSheetId="25">'BDValores'!#REF!</definedName>
    <definedName name="AnRecTransfConvEstadoSaudeFnt" localSheetId="26">'BDValores'!#REF!</definedName>
    <definedName name="AnRecTransfConvEstadoSaudeFnt" localSheetId="27">'BDValores'!#REF!</definedName>
    <definedName name="AnRecTransfConvEstadoSaudeFnt" localSheetId="28">'BDValores'!#REF!</definedName>
    <definedName name="AnRecTransfConvEstadoSaudeFnt" localSheetId="29">'BDValores'!#REF!</definedName>
    <definedName name="AnRecTransfConvEstadoSaudeFnt" localSheetId="30">'BDValores'!#REF!</definedName>
    <definedName name="AnRecTransfConvEstadoSaudeFnt" localSheetId="31">'BDValores'!#REF!</definedName>
    <definedName name="AnRecTransfConvEstadoSaudeFnt" localSheetId="32">'BDValores'!#REF!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 localSheetId="22">'BDValores'!#REF!</definedName>
    <definedName name="AnRecTransfConvMunicSaude" localSheetId="23">'BDValores'!#REF!</definedName>
    <definedName name="AnRecTransfConvMunicSaude" localSheetId="25">'BDValores'!#REF!</definedName>
    <definedName name="AnRecTransfConvMunicSaude" localSheetId="26">'BDValores'!#REF!</definedName>
    <definedName name="AnRecTransfConvMunicSaude" localSheetId="27">'BDValores'!#REF!</definedName>
    <definedName name="AnRecTransfConvMunicSaude" localSheetId="28">'BDValores'!#REF!</definedName>
    <definedName name="AnRecTransfConvMunicSaude" localSheetId="29">'BDValores'!#REF!</definedName>
    <definedName name="AnRecTransfConvMunicSaude" localSheetId="30">'BDValores'!#REF!</definedName>
    <definedName name="AnRecTransfConvMunicSaude" localSheetId="31">'BDValores'!#REF!</definedName>
    <definedName name="AnRecTransfConvMunicSaude" localSheetId="32">'BDValores'!#REF!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 localSheetId="22">'BDValores'!#REF!</definedName>
    <definedName name="AnRecTransfConvMunicSaudeFnt" localSheetId="23">'BDValores'!#REF!</definedName>
    <definedName name="AnRecTransfConvMunicSaudeFnt" localSheetId="25">'BDValores'!#REF!</definedName>
    <definedName name="AnRecTransfConvMunicSaudeFnt" localSheetId="26">'BDValores'!#REF!</definedName>
    <definedName name="AnRecTransfConvMunicSaudeFnt" localSheetId="27">'BDValores'!#REF!</definedName>
    <definedName name="AnRecTransfConvMunicSaudeFnt" localSheetId="28">'BDValores'!#REF!</definedName>
    <definedName name="AnRecTransfConvMunicSaudeFnt" localSheetId="29">'BDValores'!#REF!</definedName>
    <definedName name="AnRecTransfConvMunicSaudeFnt" localSheetId="30">'BDValores'!#REF!</definedName>
    <definedName name="AnRecTransfConvMunicSaudeFnt" localSheetId="31">'BDValores'!#REF!</definedName>
    <definedName name="AnRecTransfConvMunicSaudeFnt" localSheetId="32">'BDValores'!#REF!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 localSheetId="22">'BDValores'!#REF!</definedName>
    <definedName name="AnRecTransfConvUniaoSaude" localSheetId="23">'BDValores'!#REF!</definedName>
    <definedName name="AnRecTransfConvUniaoSaude" localSheetId="25">'BDValores'!#REF!</definedName>
    <definedName name="AnRecTransfConvUniaoSaude" localSheetId="26">'BDValores'!#REF!</definedName>
    <definedName name="AnRecTransfConvUniaoSaude" localSheetId="27">'BDValores'!#REF!</definedName>
    <definedName name="AnRecTransfConvUniaoSaude" localSheetId="28">'BDValores'!#REF!</definedName>
    <definedName name="AnRecTransfConvUniaoSaude" localSheetId="29">'BDValores'!#REF!</definedName>
    <definedName name="AnRecTransfConvUniaoSaude" localSheetId="30">'BDValores'!#REF!</definedName>
    <definedName name="AnRecTransfConvUniaoSaude" localSheetId="31">'BDValores'!#REF!</definedName>
    <definedName name="AnRecTransfConvUniaoSaude" localSheetId="32">'BDValores'!#REF!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 localSheetId="22">'BDValores'!#REF!</definedName>
    <definedName name="AnRecTransfConvUniaoSaudeFnt" localSheetId="23">'BDValores'!#REF!</definedName>
    <definedName name="AnRecTransfConvUniaoSaudeFnt" localSheetId="25">'BDValores'!#REF!</definedName>
    <definedName name="AnRecTransfConvUniaoSaudeFnt" localSheetId="26">'BDValores'!#REF!</definedName>
    <definedName name="AnRecTransfConvUniaoSaudeFnt" localSheetId="27">'BDValores'!#REF!</definedName>
    <definedName name="AnRecTransfConvUniaoSaudeFnt" localSheetId="28">'BDValores'!#REF!</definedName>
    <definedName name="AnRecTransfConvUniaoSaudeFnt" localSheetId="29">'BDValores'!#REF!</definedName>
    <definedName name="AnRecTransfConvUniaoSaudeFnt" localSheetId="30">'BDValores'!#REF!</definedName>
    <definedName name="AnRecTransfConvUniaoSaudeFnt" localSheetId="31">'BDValores'!#REF!</definedName>
    <definedName name="AnRecTransfConvUniaoSaudeFnt" localSheetId="32">'BDValores'!#REF!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 localSheetId="22">'BDValores'!#REF!</definedName>
    <definedName name="AnRecTransfEstadoSaudeFundoAFundo" localSheetId="23">'BDValores'!#REF!</definedName>
    <definedName name="AnRecTransfEstadoSaudeFundoAFundo" localSheetId="25">'BDValores'!#REF!</definedName>
    <definedName name="AnRecTransfEstadoSaudeFundoAFundo" localSheetId="26">'BDValores'!#REF!</definedName>
    <definedName name="AnRecTransfEstadoSaudeFundoAFundo" localSheetId="27">'BDValores'!#REF!</definedName>
    <definedName name="AnRecTransfEstadoSaudeFundoAFundo" localSheetId="28">'BDValores'!#REF!</definedName>
    <definedName name="AnRecTransfEstadoSaudeFundoAFundo" localSheetId="29">'BDValores'!#REF!</definedName>
    <definedName name="AnRecTransfEstadoSaudeFundoAFundo" localSheetId="30">'BDValores'!#REF!</definedName>
    <definedName name="AnRecTransfEstadoSaudeFundoAFundo" localSheetId="31">'BDValores'!#REF!</definedName>
    <definedName name="AnRecTransfEstadoSaudeFundoAFundo" localSheetId="32">'BDValores'!#REF!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 localSheetId="22">'BDValores'!#REF!</definedName>
    <definedName name="AnRecTransfEstadoSaudeFundoAFundoFnt" localSheetId="23">'BDValores'!#REF!</definedName>
    <definedName name="AnRecTransfEstadoSaudeFundoAFundoFnt" localSheetId="25">'BDValores'!#REF!</definedName>
    <definedName name="AnRecTransfEstadoSaudeFundoAFundoFnt" localSheetId="26">'BDValores'!#REF!</definedName>
    <definedName name="AnRecTransfEstadoSaudeFundoAFundoFnt" localSheetId="27">'BDValores'!#REF!</definedName>
    <definedName name="AnRecTransfEstadoSaudeFundoAFundoFnt" localSheetId="28">'BDValores'!#REF!</definedName>
    <definedName name="AnRecTransfEstadoSaudeFundoAFundoFnt" localSheetId="29">'BDValores'!#REF!</definedName>
    <definedName name="AnRecTransfEstadoSaudeFundoAFundoFnt" localSheetId="30">'BDValores'!#REF!</definedName>
    <definedName name="AnRecTransfEstadoSaudeFundoAFundoFnt" localSheetId="31">'BDValores'!#REF!</definedName>
    <definedName name="AnRecTransfEstadoSaudeFundoAFundoFnt" localSheetId="32">'BDValores'!#REF!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 localSheetId="22">'BDValores'!#REF!</definedName>
    <definedName name="AnRecTransfMunicSaudeFundoAFundo" localSheetId="23">'BDValores'!#REF!</definedName>
    <definedName name="AnRecTransfMunicSaudeFundoAFundo" localSheetId="25">'BDValores'!#REF!</definedName>
    <definedName name="AnRecTransfMunicSaudeFundoAFundo" localSheetId="26">'BDValores'!#REF!</definedName>
    <definedName name="AnRecTransfMunicSaudeFundoAFundo" localSheetId="27">'BDValores'!#REF!</definedName>
    <definedName name="AnRecTransfMunicSaudeFundoAFundo" localSheetId="28">'BDValores'!#REF!</definedName>
    <definedName name="AnRecTransfMunicSaudeFundoAFundo" localSheetId="29">'BDValores'!#REF!</definedName>
    <definedName name="AnRecTransfMunicSaudeFundoAFundo" localSheetId="30">'BDValores'!#REF!</definedName>
    <definedName name="AnRecTransfMunicSaudeFundoAFundo" localSheetId="31">'BDValores'!#REF!</definedName>
    <definedName name="AnRecTransfMunicSaudeFundoAFundo" localSheetId="32">'BDValores'!#REF!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 localSheetId="22">'BDValores'!#REF!</definedName>
    <definedName name="AnRecTransfMunicSaudeFundoAFundoFnt" localSheetId="23">'BDValores'!#REF!</definedName>
    <definedName name="AnRecTransfMunicSaudeFundoAFundoFnt" localSheetId="25">'BDValores'!#REF!</definedName>
    <definedName name="AnRecTransfMunicSaudeFundoAFundoFnt" localSheetId="26">'BDValores'!#REF!</definedName>
    <definedName name="AnRecTransfMunicSaudeFundoAFundoFnt" localSheetId="27">'BDValores'!#REF!</definedName>
    <definedName name="AnRecTransfMunicSaudeFundoAFundoFnt" localSheetId="28">'BDValores'!#REF!</definedName>
    <definedName name="AnRecTransfMunicSaudeFundoAFundoFnt" localSheetId="29">'BDValores'!#REF!</definedName>
    <definedName name="AnRecTransfMunicSaudeFundoAFundoFnt" localSheetId="30">'BDValores'!#REF!</definedName>
    <definedName name="AnRecTransfMunicSaudeFundoAFundoFnt" localSheetId="31">'BDValores'!#REF!</definedName>
    <definedName name="AnRecTransfMunicSaudeFundoAFundoFnt" localSheetId="32">'BDValores'!#REF!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 localSheetId="22">'BDValores'!#REF!</definedName>
    <definedName name="AnRecTransfRecFundeb" localSheetId="23">'BDValores'!#REF!</definedName>
    <definedName name="AnRecTransfRecFundeb" localSheetId="25">'BDValores'!#REF!</definedName>
    <definedName name="AnRecTransfRecFundeb" localSheetId="26">'BDValores'!#REF!</definedName>
    <definedName name="AnRecTransfRecFundeb" localSheetId="27">'BDValores'!#REF!</definedName>
    <definedName name="AnRecTransfRecFundeb" localSheetId="28">'BDValores'!#REF!</definedName>
    <definedName name="AnRecTransfRecFundeb" localSheetId="29">'BDValores'!#REF!</definedName>
    <definedName name="AnRecTransfRecFundeb" localSheetId="30">'BDValores'!#REF!</definedName>
    <definedName name="AnRecTransfRecFundeb" localSheetId="31">'BDValores'!#REF!</definedName>
    <definedName name="AnRecTransfRecFundeb" localSheetId="32">'BDValores'!#REF!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 localSheetId="22">'BDValores'!#REF!</definedName>
    <definedName name="AnRecTransfRecFundebFnt" localSheetId="23">'BDValores'!#REF!</definedName>
    <definedName name="AnRecTransfRecFundebFnt" localSheetId="25">'BDValores'!#REF!</definedName>
    <definedName name="AnRecTransfRecFundebFnt" localSheetId="26">'BDValores'!#REF!</definedName>
    <definedName name="AnRecTransfRecFundebFnt" localSheetId="27">'BDValores'!#REF!</definedName>
    <definedName name="AnRecTransfRecFundebFnt" localSheetId="28">'BDValores'!#REF!</definedName>
    <definedName name="AnRecTransfRecFundebFnt" localSheetId="29">'BDValores'!#REF!</definedName>
    <definedName name="AnRecTransfRecFundebFnt" localSheetId="30">'BDValores'!#REF!</definedName>
    <definedName name="AnRecTransfRecFundebFnt" localSheetId="31">'BDValores'!#REF!</definedName>
    <definedName name="AnRecTransfRecFundebFnt" localSheetId="32">'BDValores'!#REF!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 localSheetId="22">'BDValores'!#REF!</definedName>
    <definedName name="AnRecTransfSUSFundoAFundo" localSheetId="23">'BDValores'!#REF!</definedName>
    <definedName name="AnRecTransfSUSFundoAFundo" localSheetId="25">'BDValores'!#REF!</definedName>
    <definedName name="AnRecTransfSUSFundoAFundo" localSheetId="26">'BDValores'!#REF!</definedName>
    <definedName name="AnRecTransfSUSFundoAFundo" localSheetId="27">'BDValores'!#REF!</definedName>
    <definedName name="AnRecTransfSUSFundoAFundo" localSheetId="28">'BDValores'!#REF!</definedName>
    <definedName name="AnRecTransfSUSFundoAFundo" localSheetId="29">'BDValores'!#REF!</definedName>
    <definedName name="AnRecTransfSUSFundoAFundo" localSheetId="30">'BDValores'!#REF!</definedName>
    <definedName name="AnRecTransfSUSFundoAFundo" localSheetId="31">'BDValores'!#REF!</definedName>
    <definedName name="AnRecTransfSUSFundoAFundo" localSheetId="32">'BDValores'!#REF!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 localSheetId="22">'BDValores'!#REF!</definedName>
    <definedName name="AnRecTransfSUSFundoAFundoFnt" localSheetId="23">'BDValores'!#REF!</definedName>
    <definedName name="AnRecTransfSUSFundoAFundoFnt" localSheetId="25">'BDValores'!#REF!</definedName>
    <definedName name="AnRecTransfSUSFundoAFundoFnt" localSheetId="26">'BDValores'!#REF!</definedName>
    <definedName name="AnRecTransfSUSFundoAFundoFnt" localSheetId="27">'BDValores'!#REF!</definedName>
    <definedName name="AnRecTransfSUSFundoAFundoFnt" localSheetId="28">'BDValores'!#REF!</definedName>
    <definedName name="AnRecTransfSUSFundoAFundoFnt" localSheetId="29">'BDValores'!#REF!</definedName>
    <definedName name="AnRecTransfSUSFundoAFundoFnt" localSheetId="30">'BDValores'!#REF!</definedName>
    <definedName name="AnRecTransfSUSFundoAFundoFnt" localSheetId="31">'BDValores'!#REF!</definedName>
    <definedName name="AnRecTransfSUSFundoAFundoFnt" localSheetId="32">'BDValores'!#REF!</definedName>
    <definedName name="AnRecTransfSUSFundoAFundoFnt">'BDValores'!#REF!</definedName>
    <definedName name="_xlnm.Print_Area" localSheetId="3">'01'!$B$2:$AL$15</definedName>
    <definedName name="_xlnm.Print_Area" localSheetId="5">'03'!$B$7:$D$243</definedName>
    <definedName name="_xlnm.Print_Area" localSheetId="7">'05'!$C$10:$E$76</definedName>
    <definedName name="_xlnm.Print_Area" localSheetId="8">'06'!$C$9:$D$9</definedName>
    <definedName name="_xlnm.Print_Area" localSheetId="9">'07'!$C$9:$D$13</definedName>
    <definedName name="_xlnm.Print_Area" localSheetId="10">'08'!$C$9:$D$9</definedName>
    <definedName name="_xlnm.Print_Area" localSheetId="14">'12'!$C$9:$D$9</definedName>
    <definedName name="_xlnm.Print_Area" localSheetId="18">'16'!$B$2:$H$94</definedName>
    <definedName name="_xlnm.Print_Area" localSheetId="19">'17'!$B$2:$H$59</definedName>
    <definedName name="_xlnm.Print_Area" localSheetId="1">'BDValores'!$H$6:$H$9</definedName>
    <definedName name="_xlnm.Print_Area" localSheetId="2">'MENU'!$B$1:$C$26</definedName>
    <definedName name="ataEntregaDoc" localSheetId="4">#REF!</definedName>
    <definedName name="ataEntregaDoc" localSheetId="5">#REF!</definedName>
    <definedName name="ataEntregaDoc" localSheetId="8">#REF!</definedName>
    <definedName name="ataEntregaDoc" localSheetId="9">#REF!</definedName>
    <definedName name="ataEntregaDoc" localSheetId="10">#REF!</definedName>
    <definedName name="ataEntregaDoc" localSheetId="13">#REF!</definedName>
    <definedName name="ataEntregaDoc" localSheetId="14">#REF!</definedName>
    <definedName name="ataEntregaDoc" localSheetId="15">#REF!</definedName>
    <definedName name="ataEntregaDoc" localSheetId="16">#REF!</definedName>
    <definedName name="ataEntregaDoc" localSheetId="17">#REF!</definedName>
    <definedName name="ataEntregaDoc" localSheetId="19">#REF!</definedName>
    <definedName name="ataEntregaDoc" localSheetId="22">#REF!</definedName>
    <definedName name="ataEntregaDoc" localSheetId="23">#REF!</definedName>
    <definedName name="ataEntregaDoc" localSheetId="25">#REF!</definedName>
    <definedName name="ataEntregaDoc" localSheetId="26">#REF!</definedName>
    <definedName name="ataEntregaDoc" localSheetId="27">#REF!</definedName>
    <definedName name="ataEntregaDoc" localSheetId="28">#REF!</definedName>
    <definedName name="ataEntregaDoc" localSheetId="29">#REF!</definedName>
    <definedName name="ataEntregaDoc" localSheetId="30">#REF!</definedName>
    <definedName name="ataEntregaDoc" localSheetId="31">#REF!</definedName>
    <definedName name="ataEntregaDoc" localSheetId="32">#REF!</definedName>
    <definedName name="ataEntregaDoc">#REF!</definedName>
    <definedName name="BD_Municípios">#REF!</definedName>
    <definedName name="BDBB_AFM" localSheetId="4">'BDValores'!#REF!</definedName>
    <definedName name="BDBB_AFM" localSheetId="5">'BDValores'!#REF!</definedName>
    <definedName name="BDBB_AFM" localSheetId="8">'BDValores'!#REF!</definedName>
    <definedName name="BDBB_AFM" localSheetId="9">'BDValores'!#REF!</definedName>
    <definedName name="BDBB_AFM" localSheetId="10">'BDValores'!#REF!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 localSheetId="22">'BDValores'!#REF!</definedName>
    <definedName name="BDBB_AFM" localSheetId="23">'BDValores'!#REF!</definedName>
    <definedName name="BDBB_AFM" localSheetId="25">'BDValores'!#REF!</definedName>
    <definedName name="BDBB_AFM" localSheetId="26">'BDValores'!#REF!</definedName>
    <definedName name="BDBB_AFM" localSheetId="27">'BDValores'!#REF!</definedName>
    <definedName name="BDBB_AFM" localSheetId="28">'BDValores'!#REF!</definedName>
    <definedName name="BDBB_AFM" localSheetId="29">'BDValores'!#REF!</definedName>
    <definedName name="BDBB_AFM" localSheetId="30">'BDValores'!#REF!</definedName>
    <definedName name="BDBB_AFM" localSheetId="31">'BDValores'!#REF!</definedName>
    <definedName name="BDBB_AFM" localSheetId="32">'BDValores'!#REF!</definedName>
    <definedName name="BDBB_AFM">'BDValores'!#REF!</definedName>
    <definedName name="BDBB_CIDE" localSheetId="4">'BDValores'!#REF!</definedName>
    <definedName name="BDBB_CIDE" localSheetId="5">'BDValores'!#REF!</definedName>
    <definedName name="BDBB_CIDE" localSheetId="8">'BDValores'!#REF!</definedName>
    <definedName name="BDBB_CIDE" localSheetId="9">'BDValores'!#REF!</definedName>
    <definedName name="BDBB_CIDE" localSheetId="10">'BDValores'!#REF!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 localSheetId="22">'BDValores'!#REF!</definedName>
    <definedName name="BDBB_CIDE" localSheetId="23">'BDValores'!#REF!</definedName>
    <definedName name="BDBB_CIDE" localSheetId="25">'BDValores'!#REF!</definedName>
    <definedName name="BDBB_CIDE" localSheetId="26">'BDValores'!#REF!</definedName>
    <definedName name="BDBB_CIDE" localSheetId="27">'BDValores'!#REF!</definedName>
    <definedName name="BDBB_CIDE" localSheetId="28">'BDValores'!#REF!</definedName>
    <definedName name="BDBB_CIDE" localSheetId="29">'BDValores'!#REF!</definedName>
    <definedName name="BDBB_CIDE" localSheetId="30">'BDValores'!#REF!</definedName>
    <definedName name="BDBB_CIDE" localSheetId="31">'BDValores'!#REF!</definedName>
    <definedName name="BDBB_CIDE" localSheetId="32">'BDValores'!#REF!</definedName>
    <definedName name="BDBB_CIDE">'BDValores'!#REF!</definedName>
    <definedName name="BDBB_FEP" localSheetId="4">'BDValores'!#REF!</definedName>
    <definedName name="BDBB_FEP" localSheetId="5">'BDValores'!#REF!</definedName>
    <definedName name="BDBB_FEP" localSheetId="8">'BDValores'!#REF!</definedName>
    <definedName name="BDBB_FEP" localSheetId="9">'BDValores'!#REF!</definedName>
    <definedName name="BDBB_FEP" localSheetId="10">'BDValores'!#REF!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 localSheetId="22">'BDValores'!#REF!</definedName>
    <definedName name="BDBB_FEP" localSheetId="23">'BDValores'!#REF!</definedName>
    <definedName name="BDBB_FEP" localSheetId="25">'BDValores'!#REF!</definedName>
    <definedName name="BDBB_FEP" localSheetId="26">'BDValores'!#REF!</definedName>
    <definedName name="BDBB_FEP" localSheetId="27">'BDValores'!#REF!</definedName>
    <definedName name="BDBB_FEP" localSheetId="28">'BDValores'!#REF!</definedName>
    <definedName name="BDBB_FEP" localSheetId="29">'BDValores'!#REF!</definedName>
    <definedName name="BDBB_FEP" localSheetId="30">'BDValores'!#REF!</definedName>
    <definedName name="BDBB_FEP" localSheetId="31">'BDValores'!#REF!</definedName>
    <definedName name="BDBB_FEP" localSheetId="32">'BDValores'!#REF!</definedName>
    <definedName name="BDBB_FEP">'BDValores'!#REF!</definedName>
    <definedName name="BDBB_FPM" localSheetId="4">'BDValores'!#REF!</definedName>
    <definedName name="BDBB_FPM" localSheetId="5">'BDValores'!#REF!</definedName>
    <definedName name="BDBB_FPM" localSheetId="8">'BDValores'!#REF!</definedName>
    <definedName name="BDBB_FPM" localSheetId="9">'BDValores'!#REF!</definedName>
    <definedName name="BDBB_FPM" localSheetId="10">'BDValores'!#REF!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 localSheetId="22">'BDValores'!#REF!</definedName>
    <definedName name="BDBB_FPM" localSheetId="23">'BDValores'!#REF!</definedName>
    <definedName name="BDBB_FPM" localSheetId="25">'BDValores'!#REF!</definedName>
    <definedName name="BDBB_FPM" localSheetId="26">'BDValores'!#REF!</definedName>
    <definedName name="BDBB_FPM" localSheetId="27">'BDValores'!#REF!</definedName>
    <definedName name="BDBB_FPM" localSheetId="28">'BDValores'!#REF!</definedName>
    <definedName name="BDBB_FPM" localSheetId="29">'BDValores'!#REF!</definedName>
    <definedName name="BDBB_FPM" localSheetId="30">'BDValores'!#REF!</definedName>
    <definedName name="BDBB_FPM" localSheetId="31">'BDValores'!#REF!</definedName>
    <definedName name="BDBB_FPM" localSheetId="32">'BDValores'!#REF!</definedName>
    <definedName name="BDBB_FPM">'BDValores'!#REF!</definedName>
    <definedName name="BDBB_FUNDEB" localSheetId="4">'BDValores'!#REF!</definedName>
    <definedName name="BDBB_FUNDEB" localSheetId="5">'BDValores'!#REF!</definedName>
    <definedName name="BDBB_FUNDEB" localSheetId="8">'BDValores'!#REF!</definedName>
    <definedName name="BDBB_FUNDEB" localSheetId="9">'BDValores'!#REF!</definedName>
    <definedName name="BDBB_FUNDEB" localSheetId="10">'BDValores'!#REF!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 localSheetId="22">'BDValores'!#REF!</definedName>
    <definedName name="BDBB_FUNDEB" localSheetId="23">'BDValores'!#REF!</definedName>
    <definedName name="BDBB_FUNDEB" localSheetId="25">'BDValores'!#REF!</definedName>
    <definedName name="BDBB_FUNDEB" localSheetId="26">'BDValores'!#REF!</definedName>
    <definedName name="BDBB_FUNDEB" localSheetId="27">'BDValores'!#REF!</definedName>
    <definedName name="BDBB_FUNDEB" localSheetId="28">'BDValores'!#REF!</definedName>
    <definedName name="BDBB_FUNDEB" localSheetId="29">'BDValores'!#REF!</definedName>
    <definedName name="BDBB_FUNDEB" localSheetId="30">'BDValores'!#REF!</definedName>
    <definedName name="BDBB_FUNDEB" localSheetId="31">'BDValores'!#REF!</definedName>
    <definedName name="BDBB_FUNDEB" localSheetId="32">'BDValores'!#REF!</definedName>
    <definedName name="BDBB_FUNDEB">'BDValores'!#REF!</definedName>
    <definedName name="BDBB_FUNDEBCompl" localSheetId="4">'BDValores'!#REF!</definedName>
    <definedName name="BDBB_FUNDEBCompl" localSheetId="5">'BDValores'!#REF!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 localSheetId="22">'BDValores'!#REF!</definedName>
    <definedName name="BDBB_FUNDEBCompl" localSheetId="23">'BDValores'!#REF!</definedName>
    <definedName name="BDBB_FUNDEBCompl" localSheetId="25">'BDValores'!#REF!</definedName>
    <definedName name="BDBB_FUNDEBCompl" localSheetId="26">'BDValores'!#REF!</definedName>
    <definedName name="BDBB_FUNDEBCompl" localSheetId="27">'BDValores'!#REF!</definedName>
    <definedName name="BDBB_FUNDEBCompl" localSheetId="28">'BDValores'!#REF!</definedName>
    <definedName name="BDBB_FUNDEBCompl" localSheetId="29">'BDValores'!#REF!</definedName>
    <definedName name="BDBB_FUNDEBCompl" localSheetId="30">'BDValores'!#REF!</definedName>
    <definedName name="BDBB_FUNDEBCompl" localSheetId="31">'BDValores'!#REF!</definedName>
    <definedName name="BDBB_FUNDEBCompl" localSheetId="32">'BDValores'!#REF!</definedName>
    <definedName name="BDBB_FUNDEBCompl">'BDValores'!#REF!</definedName>
    <definedName name="BDBB_ICMSDes" localSheetId="4">'BDValores'!#REF!</definedName>
    <definedName name="BDBB_ICMSDes" localSheetId="5">'BDValores'!#REF!</definedName>
    <definedName name="BDBB_ICMSDes" localSheetId="8">'BDValores'!#REF!</definedName>
    <definedName name="BDBB_ICMSDes" localSheetId="9">'BDValores'!#REF!</definedName>
    <definedName name="BDBB_ICMSDes" localSheetId="10">'BDValores'!#REF!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 localSheetId="22">'BDValores'!#REF!</definedName>
    <definedName name="BDBB_ICMSDes" localSheetId="23">'BDValores'!#REF!</definedName>
    <definedName name="BDBB_ICMSDes" localSheetId="25">'BDValores'!#REF!</definedName>
    <definedName name="BDBB_ICMSDes" localSheetId="26">'BDValores'!#REF!</definedName>
    <definedName name="BDBB_ICMSDes" localSheetId="27">'BDValores'!#REF!</definedName>
    <definedName name="BDBB_ICMSDes" localSheetId="28">'BDValores'!#REF!</definedName>
    <definedName name="BDBB_ICMSDes" localSheetId="29">'BDValores'!#REF!</definedName>
    <definedName name="BDBB_ICMSDes" localSheetId="30">'BDValores'!#REF!</definedName>
    <definedName name="BDBB_ICMSDes" localSheetId="31">'BDValores'!#REF!</definedName>
    <definedName name="BDBB_ICMSDes" localSheetId="32">'BDValores'!#REF!</definedName>
    <definedName name="BDBB_ICMSDes">'BDValores'!#REF!</definedName>
    <definedName name="BDBB_ITR" localSheetId="4">'BDValores'!#REF!</definedName>
    <definedName name="BDBB_ITR" localSheetId="5">'BDValores'!#REF!</definedName>
    <definedName name="BDBB_ITR" localSheetId="8">'BDValores'!#REF!</definedName>
    <definedName name="BDBB_ITR" localSheetId="9">'BDValores'!#REF!</definedName>
    <definedName name="BDBB_ITR" localSheetId="10">'BDValores'!#REF!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 localSheetId="22">'BDValores'!#REF!</definedName>
    <definedName name="BDBB_ITR" localSheetId="23">'BDValores'!#REF!</definedName>
    <definedName name="BDBB_ITR" localSheetId="25">'BDValores'!#REF!</definedName>
    <definedName name="BDBB_ITR" localSheetId="26">'BDValores'!#REF!</definedName>
    <definedName name="BDBB_ITR" localSheetId="27">'BDValores'!#REF!</definedName>
    <definedName name="BDBB_ITR" localSheetId="28">'BDValores'!#REF!</definedName>
    <definedName name="BDBB_ITR" localSheetId="29">'BDValores'!#REF!</definedName>
    <definedName name="BDBB_ITR" localSheetId="30">'BDValores'!#REF!</definedName>
    <definedName name="BDBB_ITR" localSheetId="31">'BDValores'!#REF!</definedName>
    <definedName name="BDBB_ITR" localSheetId="32">'BDValores'!#REF!</definedName>
    <definedName name="BDBB_ITR">'BDValores'!#REF!</definedName>
    <definedName name="BdInformação" localSheetId="4">#REF!</definedName>
    <definedName name="BdInformação" localSheetId="5">#REF!</definedName>
    <definedName name="BdInformação" localSheetId="8">#REF!</definedName>
    <definedName name="BdInformação" localSheetId="9">#REF!</definedName>
    <definedName name="BdInformação" localSheetId="10">#REF!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22">#REF!</definedName>
    <definedName name="BdInformação" localSheetId="23">#REF!</definedName>
    <definedName name="BdInformação" localSheetId="25">#REF!</definedName>
    <definedName name="BdInformação" localSheetId="26">#REF!</definedName>
    <definedName name="BdInformação" localSheetId="27">#REF!</definedName>
    <definedName name="BdInformação" localSheetId="28">#REF!</definedName>
    <definedName name="BdInformação" localSheetId="29">#REF!</definedName>
    <definedName name="BdInformação" localSheetId="30">#REF!</definedName>
    <definedName name="BdInformação" localSheetId="31">#REF!</definedName>
    <definedName name="BdInformação" localSheetId="32">#REF!</definedName>
    <definedName name="BdInformação" localSheetId="1">#REF!</definedName>
    <definedName name="BdInformação">#REF!</definedName>
    <definedName name="BDRespInício" localSheetId="4">#REF!</definedName>
    <definedName name="BDRespInício" localSheetId="5">#REF!</definedName>
    <definedName name="BDRespInício" localSheetId="8">#REF!</definedName>
    <definedName name="BDRespInício" localSheetId="9">#REF!</definedName>
    <definedName name="BDRespInício" localSheetId="10">#REF!</definedName>
    <definedName name="BDRespInício" localSheetId="13">#REF!</definedName>
    <definedName name="BDRespInício" localSheetId="14">#REF!</definedName>
    <definedName name="BDRespInício" localSheetId="15">#REF!</definedName>
    <definedName name="BDRespInício" localSheetId="16">#REF!</definedName>
    <definedName name="BDRespInício" localSheetId="17">#REF!</definedName>
    <definedName name="BDRespInício" localSheetId="19">#REF!</definedName>
    <definedName name="BDRespInício" localSheetId="22">#REF!</definedName>
    <definedName name="BDRespInício" localSheetId="23">#REF!</definedName>
    <definedName name="BDRespInício" localSheetId="25">#REF!</definedName>
    <definedName name="BDRespInício" localSheetId="26">#REF!</definedName>
    <definedName name="BDRespInício" localSheetId="27">#REF!</definedName>
    <definedName name="BDRespInício" localSheetId="28">#REF!</definedName>
    <definedName name="BDRespInício" localSheetId="29">#REF!</definedName>
    <definedName name="BDRespInício" localSheetId="30">#REF!</definedName>
    <definedName name="BDRespInício" localSheetId="31">#REF!</definedName>
    <definedName name="BDRespInício" localSheetId="32">#REF!</definedName>
    <definedName name="BDRespInício">#REF!</definedName>
    <definedName name="BDSefazICMS" localSheetId="4">'BDValores'!#REF!</definedName>
    <definedName name="BDSefazICMS" localSheetId="5">'BDValores'!#REF!</definedName>
    <definedName name="BDSefazICMS" localSheetId="8">'BDValores'!#REF!</definedName>
    <definedName name="BDSefazICMS" localSheetId="9">'BDValores'!#REF!</definedName>
    <definedName name="BDSefazICMS" localSheetId="10">'BDValores'!#REF!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 localSheetId="22">'BDValores'!#REF!</definedName>
    <definedName name="BDSefazICMS" localSheetId="23">'BDValores'!#REF!</definedName>
    <definedName name="BDSefazICMS" localSheetId="25">'BDValores'!#REF!</definedName>
    <definedName name="BDSefazICMS" localSheetId="26">'BDValores'!#REF!</definedName>
    <definedName name="BDSefazICMS" localSheetId="27">'BDValores'!#REF!</definedName>
    <definedName name="BDSefazICMS" localSheetId="28">'BDValores'!#REF!</definedName>
    <definedName name="BDSefazICMS" localSheetId="29">'BDValores'!#REF!</definedName>
    <definedName name="BDSefazICMS" localSheetId="30">'BDValores'!#REF!</definedName>
    <definedName name="BDSefazICMS" localSheetId="31">'BDValores'!#REF!</definedName>
    <definedName name="BDSefazICMS" localSheetId="32">'BDValores'!#REF!</definedName>
    <definedName name="BDSefazICMS">'BDValores'!#REF!</definedName>
    <definedName name="BDSefazIPI" localSheetId="4">'BDValores'!#REF!</definedName>
    <definedName name="BDSefazIPI" localSheetId="5">'BDValores'!#REF!</definedName>
    <definedName name="BDSefazIPI" localSheetId="8">'BDValores'!#REF!</definedName>
    <definedName name="BDSefazIPI" localSheetId="9">'BDValores'!#REF!</definedName>
    <definedName name="BDSefazIPI" localSheetId="10">'BDValores'!#REF!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 localSheetId="22">'BDValores'!#REF!</definedName>
    <definedName name="BDSefazIPI" localSheetId="23">'BDValores'!#REF!</definedName>
    <definedName name="BDSefazIPI" localSheetId="25">'BDValores'!#REF!</definedName>
    <definedName name="BDSefazIPI" localSheetId="26">'BDValores'!#REF!</definedName>
    <definedName name="BDSefazIPI" localSheetId="27">'BDValores'!#REF!</definedName>
    <definedName name="BDSefazIPI" localSheetId="28">'BDValores'!#REF!</definedName>
    <definedName name="BDSefazIPI" localSheetId="29">'BDValores'!#REF!</definedName>
    <definedName name="BDSefazIPI" localSheetId="30">'BDValores'!#REF!</definedName>
    <definedName name="BDSefazIPI" localSheetId="31">'BDValores'!#REF!</definedName>
    <definedName name="BDSefazIPI" localSheetId="32">'BDValores'!#REF!</definedName>
    <definedName name="BDSefazIPI">'BDValores'!#REF!</definedName>
    <definedName name="BDSefazIPVA" localSheetId="4">'BDValores'!#REF!</definedName>
    <definedName name="BDSefazIPVA" localSheetId="5">'BDValores'!#REF!</definedName>
    <definedName name="BDSefazIPVA" localSheetId="8">'BDValores'!#REF!</definedName>
    <definedName name="BDSefazIPVA" localSheetId="9">'BDValores'!#REF!</definedName>
    <definedName name="BDSefazIPVA" localSheetId="10">'BDValores'!#REF!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 localSheetId="22">'BDValores'!#REF!</definedName>
    <definedName name="BDSefazIPVA" localSheetId="23">'BDValores'!#REF!</definedName>
    <definedName name="BDSefazIPVA" localSheetId="25">'BDValores'!#REF!</definedName>
    <definedName name="BDSefazIPVA" localSheetId="26">'BDValores'!#REF!</definedName>
    <definedName name="BDSefazIPVA" localSheetId="27">'BDValores'!#REF!</definedName>
    <definedName name="BDSefazIPVA" localSheetId="28">'BDValores'!#REF!</definedName>
    <definedName name="BDSefazIPVA" localSheetId="29">'BDValores'!#REF!</definedName>
    <definedName name="BDSefazIPVA" localSheetId="30">'BDValores'!#REF!</definedName>
    <definedName name="BDSefazIPVA" localSheetId="31">'BDValores'!#REF!</definedName>
    <definedName name="BDSefazIPVA" localSheetId="32">'BDValores'!#REF!</definedName>
    <definedName name="BDSefazIPVA">'BDValores'!#REF!</definedName>
    <definedName name="CNPJ_Fornecido">'01'!$E$16</definedName>
    <definedName name="co_2_5_1">#REF!</definedName>
    <definedName name="co_2_6_1">#REF!</definedName>
    <definedName name="CO_3_1_4">#REF!</definedName>
    <definedName name="co_3_3">#REF!</definedName>
    <definedName name="co_3_3_2">#REF!</definedName>
    <definedName name="co_3_3_3">#REF!</definedName>
    <definedName name="co_3_3_4">#REF!</definedName>
    <definedName name="co_3_5">#REF!</definedName>
    <definedName name="co_3_6">#REF!</definedName>
    <definedName name="co_3_7">#REF!</definedName>
    <definedName name="co_3_8">#REF!</definedName>
    <definedName name="Codigo">'BDValores'!$F:$F</definedName>
    <definedName name="Col" localSheetId="3">NA()</definedName>
    <definedName name="Col" localSheetId="4">NA()</definedName>
    <definedName name="Col" localSheetId="5">NA()</definedName>
    <definedName name="Col" localSheetId="8">NA()</definedName>
    <definedName name="Col" localSheetId="9">NA()</definedName>
    <definedName name="Col" localSheetId="10">NA()</definedName>
    <definedName name="Col" localSheetId="13">NA()</definedName>
    <definedName name="Col" localSheetId="14">NA()</definedName>
    <definedName name="Col" localSheetId="15">NA()</definedName>
    <definedName name="Col" localSheetId="16">NA()</definedName>
    <definedName name="Col" localSheetId="17">NA()</definedName>
    <definedName name="Col" localSheetId="19">NA()</definedName>
    <definedName name="Col" localSheetId="22">NA()</definedName>
    <definedName name="Col" localSheetId="23">NA()</definedName>
    <definedName name="Col" localSheetId="25">NA()</definedName>
    <definedName name="Col" localSheetId="26">NA()</definedName>
    <definedName name="Col" localSheetId="27">NA()</definedName>
    <definedName name="Col" localSheetId="28">NA()</definedName>
    <definedName name="Col" localSheetId="29">NA()</definedName>
    <definedName name="Col" localSheetId="30">NA()</definedName>
    <definedName name="Col" localSheetId="31">NA()</definedName>
    <definedName name="Col" localSheetId="32">NA()</definedName>
    <definedName name="Col" localSheetId="1">NA()</definedName>
    <definedName name="Col">NA()</definedName>
    <definedName name="Coment11" localSheetId="4">#REF!</definedName>
    <definedName name="Coment11" localSheetId="5">#REF!</definedName>
    <definedName name="Coment11" localSheetId="8">#REF!</definedName>
    <definedName name="Coment11" localSheetId="9">#REF!</definedName>
    <definedName name="Coment11" localSheetId="10">#REF!</definedName>
    <definedName name="Coment11" localSheetId="13">#REF!</definedName>
    <definedName name="Coment11" localSheetId="14">#REF!</definedName>
    <definedName name="Coment11" localSheetId="15">#REF!</definedName>
    <definedName name="Coment11" localSheetId="16">#REF!</definedName>
    <definedName name="Coment11" localSheetId="17">#REF!</definedName>
    <definedName name="Coment11" localSheetId="19">#REF!</definedName>
    <definedName name="Coment11" localSheetId="22">#REF!</definedName>
    <definedName name="Coment11" localSheetId="23">#REF!</definedName>
    <definedName name="Coment11" localSheetId="25">#REF!</definedName>
    <definedName name="Coment11" localSheetId="26">#REF!</definedName>
    <definedName name="Coment11" localSheetId="27">#REF!</definedName>
    <definedName name="Coment11" localSheetId="28">#REF!</definedName>
    <definedName name="Coment11" localSheetId="29">#REF!</definedName>
    <definedName name="Coment11" localSheetId="30">#REF!</definedName>
    <definedName name="Coment11" localSheetId="31">#REF!</definedName>
    <definedName name="Coment11" localSheetId="32">#REF!</definedName>
    <definedName name="Coment11">#REF!</definedName>
    <definedName name="Coment12" localSheetId="4">#REF!</definedName>
    <definedName name="Coment12" localSheetId="5">#REF!</definedName>
    <definedName name="Coment12" localSheetId="8">#REF!</definedName>
    <definedName name="Coment12" localSheetId="9">#REF!</definedName>
    <definedName name="Coment12" localSheetId="10">#REF!</definedName>
    <definedName name="Coment12" localSheetId="13">#REF!</definedName>
    <definedName name="Coment12" localSheetId="14">#REF!</definedName>
    <definedName name="Coment12" localSheetId="15">#REF!</definedName>
    <definedName name="Coment12" localSheetId="16">#REF!</definedName>
    <definedName name="Coment12" localSheetId="17">#REF!</definedName>
    <definedName name="Coment12" localSheetId="19">#REF!</definedName>
    <definedName name="Coment12" localSheetId="22">#REF!</definedName>
    <definedName name="Coment12" localSheetId="23">#REF!</definedName>
    <definedName name="Coment12" localSheetId="25">#REF!</definedName>
    <definedName name="Coment12" localSheetId="26">#REF!</definedName>
    <definedName name="Coment12" localSheetId="27">#REF!</definedName>
    <definedName name="Coment12" localSheetId="28">#REF!</definedName>
    <definedName name="Coment12" localSheetId="29">#REF!</definedName>
    <definedName name="Coment12" localSheetId="30">#REF!</definedName>
    <definedName name="Coment12" localSheetId="31">#REF!</definedName>
    <definedName name="Coment12" localSheetId="32">#REF!</definedName>
    <definedName name="Coment12">#REF!</definedName>
    <definedName name="Coment13" localSheetId="4">#REF!</definedName>
    <definedName name="Coment13" localSheetId="5">#REF!</definedName>
    <definedName name="Coment13" localSheetId="8">#REF!</definedName>
    <definedName name="Coment13" localSheetId="9">#REF!</definedName>
    <definedName name="Coment13" localSheetId="10">#REF!</definedName>
    <definedName name="Coment13" localSheetId="13">#REF!</definedName>
    <definedName name="Coment13" localSheetId="14">#REF!</definedName>
    <definedName name="Coment13" localSheetId="15">#REF!</definedName>
    <definedName name="Coment13" localSheetId="16">#REF!</definedName>
    <definedName name="Coment13" localSheetId="17">#REF!</definedName>
    <definedName name="Coment13" localSheetId="19">#REF!</definedName>
    <definedName name="Coment13" localSheetId="22">#REF!</definedName>
    <definedName name="Coment13" localSheetId="23">#REF!</definedName>
    <definedName name="Coment13" localSheetId="25">#REF!</definedName>
    <definedName name="Coment13" localSheetId="26">#REF!</definedName>
    <definedName name="Coment13" localSheetId="27">#REF!</definedName>
    <definedName name="Coment13" localSheetId="28">#REF!</definedName>
    <definedName name="Coment13" localSheetId="29">#REF!</definedName>
    <definedName name="Coment13" localSheetId="30">#REF!</definedName>
    <definedName name="Coment13" localSheetId="31">#REF!</definedName>
    <definedName name="Coment13" localSheetId="32">#REF!</definedName>
    <definedName name="Coment13">#REF!</definedName>
    <definedName name="Coment14" localSheetId="4">#REF!</definedName>
    <definedName name="Coment14" localSheetId="5">#REF!</definedName>
    <definedName name="Coment14" localSheetId="8">#REF!</definedName>
    <definedName name="Coment14" localSheetId="9">#REF!</definedName>
    <definedName name="Coment14" localSheetId="10">#REF!</definedName>
    <definedName name="Coment14" localSheetId="13">#REF!</definedName>
    <definedName name="Coment14" localSheetId="14">#REF!</definedName>
    <definedName name="Coment14" localSheetId="15">#REF!</definedName>
    <definedName name="Coment14" localSheetId="16">#REF!</definedName>
    <definedName name="Coment14" localSheetId="17">#REF!</definedName>
    <definedName name="Coment14" localSheetId="19">#REF!</definedName>
    <definedName name="Coment14" localSheetId="22">#REF!</definedName>
    <definedName name="Coment14" localSheetId="23">#REF!</definedName>
    <definedName name="Coment14" localSheetId="25">#REF!</definedName>
    <definedName name="Coment14" localSheetId="26">#REF!</definedName>
    <definedName name="Coment14" localSheetId="27">#REF!</definedName>
    <definedName name="Coment14" localSheetId="28">#REF!</definedName>
    <definedName name="Coment14" localSheetId="29">#REF!</definedName>
    <definedName name="Coment14" localSheetId="30">#REF!</definedName>
    <definedName name="Coment14" localSheetId="31">#REF!</definedName>
    <definedName name="Coment14" localSheetId="32">#REF!</definedName>
    <definedName name="Coment14">#REF!</definedName>
    <definedName name="Coment15" localSheetId="4">#REF!</definedName>
    <definedName name="Coment15" localSheetId="5">#REF!</definedName>
    <definedName name="Coment15" localSheetId="8">#REF!</definedName>
    <definedName name="Coment15" localSheetId="9">#REF!</definedName>
    <definedName name="Coment15" localSheetId="10">#REF!</definedName>
    <definedName name="Coment15" localSheetId="13">#REF!</definedName>
    <definedName name="Coment15" localSheetId="14">#REF!</definedName>
    <definedName name="Coment15" localSheetId="15">#REF!</definedName>
    <definedName name="Coment15" localSheetId="16">#REF!</definedName>
    <definedName name="Coment15" localSheetId="17">#REF!</definedName>
    <definedName name="Coment15" localSheetId="19">#REF!</definedName>
    <definedName name="Coment15" localSheetId="22">#REF!</definedName>
    <definedName name="Coment15" localSheetId="23">#REF!</definedName>
    <definedName name="Coment15" localSheetId="25">#REF!</definedName>
    <definedName name="Coment15" localSheetId="26">#REF!</definedName>
    <definedName name="Coment15" localSheetId="27">#REF!</definedName>
    <definedName name="Coment15" localSheetId="28">#REF!</definedName>
    <definedName name="Coment15" localSheetId="29">#REF!</definedName>
    <definedName name="Coment15" localSheetId="30">#REF!</definedName>
    <definedName name="Coment15" localSheetId="31">#REF!</definedName>
    <definedName name="Coment15" localSheetId="32">#REF!</definedName>
    <definedName name="Coment15">#REF!</definedName>
    <definedName name="Coment16" localSheetId="4">#REF!</definedName>
    <definedName name="Coment16" localSheetId="5">#REF!</definedName>
    <definedName name="Coment16" localSheetId="8">#REF!</definedName>
    <definedName name="Coment16" localSheetId="9">#REF!</definedName>
    <definedName name="Coment16" localSheetId="10">#REF!</definedName>
    <definedName name="Coment16" localSheetId="13">#REF!</definedName>
    <definedName name="Coment16" localSheetId="14">#REF!</definedName>
    <definedName name="Coment16" localSheetId="15">#REF!</definedName>
    <definedName name="Coment16" localSheetId="16">#REF!</definedName>
    <definedName name="Coment16" localSheetId="17">#REF!</definedName>
    <definedName name="Coment16" localSheetId="19">#REF!</definedName>
    <definedName name="Coment16" localSheetId="22">#REF!</definedName>
    <definedName name="Coment16" localSheetId="23">#REF!</definedName>
    <definedName name="Coment16" localSheetId="25">#REF!</definedName>
    <definedName name="Coment16" localSheetId="26">#REF!</definedName>
    <definedName name="Coment16" localSheetId="27">#REF!</definedName>
    <definedName name="Coment16" localSheetId="28">#REF!</definedName>
    <definedName name="Coment16" localSheetId="29">#REF!</definedName>
    <definedName name="Coment16" localSheetId="30">#REF!</definedName>
    <definedName name="Coment16" localSheetId="31">#REF!</definedName>
    <definedName name="Coment16" localSheetId="32">#REF!</definedName>
    <definedName name="Coment16">#REF!</definedName>
    <definedName name="Coment17" localSheetId="4">#REF!</definedName>
    <definedName name="Coment17" localSheetId="5">#REF!</definedName>
    <definedName name="Coment17" localSheetId="8">#REF!</definedName>
    <definedName name="Coment17" localSheetId="9">#REF!</definedName>
    <definedName name="Coment17" localSheetId="10">#REF!</definedName>
    <definedName name="Coment17" localSheetId="13">#REF!</definedName>
    <definedName name="Coment17" localSheetId="14">#REF!</definedName>
    <definedName name="Coment17" localSheetId="15">#REF!</definedName>
    <definedName name="Coment17" localSheetId="16">#REF!</definedName>
    <definedName name="Coment17" localSheetId="17">#REF!</definedName>
    <definedName name="Coment17" localSheetId="19">#REF!</definedName>
    <definedName name="Coment17" localSheetId="22">#REF!</definedName>
    <definedName name="Coment17" localSheetId="23">#REF!</definedName>
    <definedName name="Coment17" localSheetId="25">#REF!</definedName>
    <definedName name="Coment17" localSheetId="26">#REF!</definedName>
    <definedName name="Coment17" localSheetId="27">#REF!</definedName>
    <definedName name="Coment17" localSheetId="28">#REF!</definedName>
    <definedName name="Coment17" localSheetId="29">#REF!</definedName>
    <definedName name="Coment17" localSheetId="30">#REF!</definedName>
    <definedName name="Coment17" localSheetId="31">#REF!</definedName>
    <definedName name="Coment17" localSheetId="32">#REF!</definedName>
    <definedName name="Coment17">#REF!</definedName>
    <definedName name="Coment18" localSheetId="4">#REF!</definedName>
    <definedName name="Coment18" localSheetId="5">#REF!</definedName>
    <definedName name="Coment18" localSheetId="8">#REF!</definedName>
    <definedName name="Coment18" localSheetId="9">#REF!</definedName>
    <definedName name="Coment18" localSheetId="10">#REF!</definedName>
    <definedName name="Coment18" localSheetId="13">#REF!</definedName>
    <definedName name="Coment18" localSheetId="14">#REF!</definedName>
    <definedName name="Coment18" localSheetId="15">#REF!</definedName>
    <definedName name="Coment18" localSheetId="16">#REF!</definedName>
    <definedName name="Coment18" localSheetId="17">#REF!</definedName>
    <definedName name="Coment18" localSheetId="19">#REF!</definedName>
    <definedName name="Coment18" localSheetId="22">#REF!</definedName>
    <definedName name="Coment18" localSheetId="23">#REF!</definedName>
    <definedName name="Coment18" localSheetId="25">#REF!</definedName>
    <definedName name="Coment18" localSheetId="26">#REF!</definedName>
    <definedName name="Coment18" localSheetId="27">#REF!</definedName>
    <definedName name="Coment18" localSheetId="28">#REF!</definedName>
    <definedName name="Coment18" localSheetId="29">#REF!</definedName>
    <definedName name="Coment18" localSheetId="30">#REF!</definedName>
    <definedName name="Coment18" localSheetId="31">#REF!</definedName>
    <definedName name="Coment18" localSheetId="32">#REF!</definedName>
    <definedName name="Coment18">#REF!</definedName>
    <definedName name="ComentLinha1" localSheetId="4">#REF!</definedName>
    <definedName name="ComentLinha1" localSheetId="5">#REF!</definedName>
    <definedName name="ComentLinha1" localSheetId="8">#REF!</definedName>
    <definedName name="ComentLinha1" localSheetId="9">#REF!</definedName>
    <definedName name="ComentLinha1" localSheetId="10">#REF!</definedName>
    <definedName name="ComentLinha1" localSheetId="13">#REF!</definedName>
    <definedName name="ComentLinha1" localSheetId="14">#REF!</definedName>
    <definedName name="ComentLinha1" localSheetId="15">#REF!</definedName>
    <definedName name="ComentLinha1" localSheetId="16">#REF!</definedName>
    <definedName name="ComentLinha1" localSheetId="17">#REF!</definedName>
    <definedName name="ComentLinha1" localSheetId="19">#REF!</definedName>
    <definedName name="ComentLinha1" localSheetId="22">#REF!</definedName>
    <definedName name="ComentLinha1" localSheetId="23">#REF!</definedName>
    <definedName name="ComentLinha1" localSheetId="25">#REF!</definedName>
    <definedName name="ComentLinha1" localSheetId="26">#REF!</definedName>
    <definedName name="ComentLinha1" localSheetId="27">#REF!</definedName>
    <definedName name="ComentLinha1" localSheetId="28">#REF!</definedName>
    <definedName name="ComentLinha1" localSheetId="29">#REF!</definedName>
    <definedName name="ComentLinha1" localSheetId="30">#REF!</definedName>
    <definedName name="ComentLinha1" localSheetId="31">#REF!</definedName>
    <definedName name="ComentLinha1" localSheetId="32">#REF!</definedName>
    <definedName name="ComentLinha1">#REF!</definedName>
    <definedName name="ComentLinha2" localSheetId="4">#REF!</definedName>
    <definedName name="ComentLinha2" localSheetId="5">#REF!</definedName>
    <definedName name="ComentLinha2" localSheetId="8">#REF!</definedName>
    <definedName name="ComentLinha2" localSheetId="9">#REF!</definedName>
    <definedName name="ComentLinha2" localSheetId="10">#REF!</definedName>
    <definedName name="ComentLinha2" localSheetId="13">#REF!</definedName>
    <definedName name="ComentLinha2" localSheetId="14">#REF!</definedName>
    <definedName name="ComentLinha2" localSheetId="15">#REF!</definedName>
    <definedName name="ComentLinha2" localSheetId="16">#REF!</definedName>
    <definedName name="ComentLinha2" localSheetId="17">#REF!</definedName>
    <definedName name="ComentLinha2" localSheetId="19">#REF!</definedName>
    <definedName name="ComentLinha2" localSheetId="22">#REF!</definedName>
    <definedName name="ComentLinha2" localSheetId="23">#REF!</definedName>
    <definedName name="ComentLinha2" localSheetId="25">#REF!</definedName>
    <definedName name="ComentLinha2" localSheetId="26">#REF!</definedName>
    <definedName name="ComentLinha2" localSheetId="27">#REF!</definedName>
    <definedName name="ComentLinha2" localSheetId="28">#REF!</definedName>
    <definedName name="ComentLinha2" localSheetId="29">#REF!</definedName>
    <definedName name="ComentLinha2" localSheetId="30">#REF!</definedName>
    <definedName name="ComentLinha2" localSheetId="31">#REF!</definedName>
    <definedName name="ComentLinha2" localSheetId="32">#REF!</definedName>
    <definedName name="ComentLinha2">#REF!</definedName>
    <definedName name="ComentLinha3" localSheetId="4">#REF!</definedName>
    <definedName name="ComentLinha3" localSheetId="5">#REF!</definedName>
    <definedName name="ComentLinha3" localSheetId="8">#REF!</definedName>
    <definedName name="ComentLinha3" localSheetId="9">#REF!</definedName>
    <definedName name="ComentLinha3" localSheetId="10">#REF!</definedName>
    <definedName name="ComentLinha3" localSheetId="13">#REF!</definedName>
    <definedName name="ComentLinha3" localSheetId="14">#REF!</definedName>
    <definedName name="ComentLinha3" localSheetId="15">#REF!</definedName>
    <definedName name="ComentLinha3" localSheetId="16">#REF!</definedName>
    <definedName name="ComentLinha3" localSheetId="17">#REF!</definedName>
    <definedName name="ComentLinha3" localSheetId="19">#REF!</definedName>
    <definedName name="ComentLinha3" localSheetId="22">#REF!</definedName>
    <definedName name="ComentLinha3" localSheetId="23">#REF!</definedName>
    <definedName name="ComentLinha3" localSheetId="25">#REF!</definedName>
    <definedName name="ComentLinha3" localSheetId="26">#REF!</definedName>
    <definedName name="ComentLinha3" localSheetId="27">#REF!</definedName>
    <definedName name="ComentLinha3" localSheetId="28">#REF!</definedName>
    <definedName name="ComentLinha3" localSheetId="29">#REF!</definedName>
    <definedName name="ComentLinha3" localSheetId="30">#REF!</definedName>
    <definedName name="ComentLinha3" localSheetId="31">#REF!</definedName>
    <definedName name="ComentLinha3" localSheetId="32">#REF!</definedName>
    <definedName name="ComentLinha3">#REF!</definedName>
    <definedName name="ComentLinha4" localSheetId="4">#REF!</definedName>
    <definedName name="ComentLinha4" localSheetId="5">#REF!</definedName>
    <definedName name="ComentLinha4" localSheetId="8">#REF!</definedName>
    <definedName name="ComentLinha4" localSheetId="9">#REF!</definedName>
    <definedName name="ComentLinha4" localSheetId="10">#REF!</definedName>
    <definedName name="ComentLinha4" localSheetId="13">#REF!</definedName>
    <definedName name="ComentLinha4" localSheetId="14">#REF!</definedName>
    <definedName name="ComentLinha4" localSheetId="15">#REF!</definedName>
    <definedName name="ComentLinha4" localSheetId="16">#REF!</definedName>
    <definedName name="ComentLinha4" localSheetId="17">#REF!</definedName>
    <definedName name="ComentLinha4" localSheetId="19">#REF!</definedName>
    <definedName name="ComentLinha4" localSheetId="22">#REF!</definedName>
    <definedName name="ComentLinha4" localSheetId="23">#REF!</definedName>
    <definedName name="ComentLinha4" localSheetId="25">#REF!</definedName>
    <definedName name="ComentLinha4" localSheetId="26">#REF!</definedName>
    <definedName name="ComentLinha4" localSheetId="27">#REF!</definedName>
    <definedName name="ComentLinha4" localSheetId="28">#REF!</definedName>
    <definedName name="ComentLinha4" localSheetId="29">#REF!</definedName>
    <definedName name="ComentLinha4" localSheetId="30">#REF!</definedName>
    <definedName name="ComentLinha4" localSheetId="31">#REF!</definedName>
    <definedName name="ComentLinha4" localSheetId="32">#REF!</definedName>
    <definedName name="ComentLinha4">#REF!</definedName>
    <definedName name="ComentLinha5" localSheetId="4">#REF!</definedName>
    <definedName name="ComentLinha5" localSheetId="5">#REF!</definedName>
    <definedName name="ComentLinha5" localSheetId="8">#REF!</definedName>
    <definedName name="ComentLinha5" localSheetId="9">#REF!</definedName>
    <definedName name="ComentLinha5" localSheetId="10">#REF!</definedName>
    <definedName name="ComentLinha5" localSheetId="13">#REF!</definedName>
    <definedName name="ComentLinha5" localSheetId="14">#REF!</definedName>
    <definedName name="ComentLinha5" localSheetId="15">#REF!</definedName>
    <definedName name="ComentLinha5" localSheetId="16">#REF!</definedName>
    <definedName name="ComentLinha5" localSheetId="17">#REF!</definedName>
    <definedName name="ComentLinha5" localSheetId="19">#REF!</definedName>
    <definedName name="ComentLinha5" localSheetId="22">#REF!</definedName>
    <definedName name="ComentLinha5" localSheetId="23">#REF!</definedName>
    <definedName name="ComentLinha5" localSheetId="25">#REF!</definedName>
    <definedName name="ComentLinha5" localSheetId="26">#REF!</definedName>
    <definedName name="ComentLinha5" localSheetId="27">#REF!</definedName>
    <definedName name="ComentLinha5" localSheetId="28">#REF!</definedName>
    <definedName name="ComentLinha5" localSheetId="29">#REF!</definedName>
    <definedName name="ComentLinha5" localSheetId="30">#REF!</definedName>
    <definedName name="ComentLinha5" localSheetId="31">#REF!</definedName>
    <definedName name="ComentLinha5" localSheetId="32">#REF!</definedName>
    <definedName name="ComentLinha5">#REF!</definedName>
    <definedName name="ComentLinha6" localSheetId="4">#REF!</definedName>
    <definedName name="ComentLinha6" localSheetId="5">#REF!</definedName>
    <definedName name="ComentLinha6" localSheetId="8">#REF!</definedName>
    <definedName name="ComentLinha6" localSheetId="9">#REF!</definedName>
    <definedName name="ComentLinha6" localSheetId="10">#REF!</definedName>
    <definedName name="ComentLinha6" localSheetId="13">#REF!</definedName>
    <definedName name="ComentLinha6" localSheetId="14">#REF!</definedName>
    <definedName name="ComentLinha6" localSheetId="15">#REF!</definedName>
    <definedName name="ComentLinha6" localSheetId="16">#REF!</definedName>
    <definedName name="ComentLinha6" localSheetId="17">#REF!</definedName>
    <definedName name="ComentLinha6" localSheetId="19">#REF!</definedName>
    <definedName name="ComentLinha6" localSheetId="22">#REF!</definedName>
    <definedName name="ComentLinha6" localSheetId="23">#REF!</definedName>
    <definedName name="ComentLinha6" localSheetId="25">#REF!</definedName>
    <definedName name="ComentLinha6" localSheetId="26">#REF!</definedName>
    <definedName name="ComentLinha6" localSheetId="27">#REF!</definedName>
    <definedName name="ComentLinha6" localSheetId="28">#REF!</definedName>
    <definedName name="ComentLinha6" localSheetId="29">#REF!</definedName>
    <definedName name="ComentLinha6" localSheetId="30">#REF!</definedName>
    <definedName name="ComentLinha6" localSheetId="31">#REF!</definedName>
    <definedName name="ComentLinha6" localSheetId="32">#REF!</definedName>
    <definedName name="ComentLinha6">#REF!</definedName>
    <definedName name="ComentLinha7" localSheetId="4">#REF!</definedName>
    <definedName name="ComentLinha7" localSheetId="5">#REF!</definedName>
    <definedName name="ComentLinha7" localSheetId="8">#REF!</definedName>
    <definedName name="ComentLinha7" localSheetId="9">#REF!</definedName>
    <definedName name="ComentLinha7" localSheetId="10">#REF!</definedName>
    <definedName name="ComentLinha7" localSheetId="13">#REF!</definedName>
    <definedName name="ComentLinha7" localSheetId="14">#REF!</definedName>
    <definedName name="ComentLinha7" localSheetId="15">#REF!</definedName>
    <definedName name="ComentLinha7" localSheetId="16">#REF!</definedName>
    <definedName name="ComentLinha7" localSheetId="17">#REF!</definedName>
    <definedName name="ComentLinha7" localSheetId="19">#REF!</definedName>
    <definedName name="ComentLinha7" localSheetId="22">#REF!</definedName>
    <definedName name="ComentLinha7" localSheetId="23">#REF!</definedName>
    <definedName name="ComentLinha7" localSheetId="25">#REF!</definedName>
    <definedName name="ComentLinha7" localSheetId="26">#REF!</definedName>
    <definedName name="ComentLinha7" localSheetId="27">#REF!</definedName>
    <definedName name="ComentLinha7" localSheetId="28">#REF!</definedName>
    <definedName name="ComentLinha7" localSheetId="29">#REF!</definedName>
    <definedName name="ComentLinha7" localSheetId="30">#REF!</definedName>
    <definedName name="ComentLinha7" localSheetId="31">#REF!</definedName>
    <definedName name="ComentLinha7" localSheetId="32">#REF!</definedName>
    <definedName name="ComentLinha7">#REF!</definedName>
    <definedName name="ComentLinha8" localSheetId="4">#REF!</definedName>
    <definedName name="ComentLinha8" localSheetId="5">#REF!</definedName>
    <definedName name="ComentLinha8" localSheetId="8">#REF!</definedName>
    <definedName name="ComentLinha8" localSheetId="9">#REF!</definedName>
    <definedName name="ComentLinha8" localSheetId="10">#REF!</definedName>
    <definedName name="ComentLinha8" localSheetId="13">#REF!</definedName>
    <definedName name="ComentLinha8" localSheetId="14">#REF!</definedName>
    <definedName name="ComentLinha8" localSheetId="15">#REF!</definedName>
    <definedName name="ComentLinha8" localSheetId="16">#REF!</definedName>
    <definedName name="ComentLinha8" localSheetId="17">#REF!</definedName>
    <definedName name="ComentLinha8" localSheetId="19">#REF!</definedName>
    <definedName name="ComentLinha8" localSheetId="22">#REF!</definedName>
    <definedName name="ComentLinha8" localSheetId="23">#REF!</definedName>
    <definedName name="ComentLinha8" localSheetId="25">#REF!</definedName>
    <definedName name="ComentLinha8" localSheetId="26">#REF!</definedName>
    <definedName name="ComentLinha8" localSheetId="27">#REF!</definedName>
    <definedName name="ComentLinha8" localSheetId="28">#REF!</definedName>
    <definedName name="ComentLinha8" localSheetId="29">#REF!</definedName>
    <definedName name="ComentLinha8" localSheetId="30">#REF!</definedName>
    <definedName name="ComentLinha8" localSheetId="31">#REF!</definedName>
    <definedName name="ComentLinha8" localSheetId="32">#REF!</definedName>
    <definedName name="ComentLinha8">#REF!</definedName>
    <definedName name="ComentMaior3" localSheetId="4">#REF!</definedName>
    <definedName name="ComentMaior3" localSheetId="5">#REF!</definedName>
    <definedName name="ComentMaior3" localSheetId="8">#REF!</definedName>
    <definedName name="ComentMaior3" localSheetId="9">#REF!</definedName>
    <definedName name="ComentMaior3" localSheetId="10">#REF!</definedName>
    <definedName name="ComentMaior3" localSheetId="13">#REF!</definedName>
    <definedName name="ComentMaior3" localSheetId="14">#REF!</definedName>
    <definedName name="ComentMaior3" localSheetId="15">#REF!</definedName>
    <definedName name="ComentMaior3" localSheetId="16">#REF!</definedName>
    <definedName name="ComentMaior3" localSheetId="17">#REF!</definedName>
    <definedName name="ComentMaior3" localSheetId="19">#REF!</definedName>
    <definedName name="ComentMaior3" localSheetId="22">#REF!</definedName>
    <definedName name="ComentMaior3" localSheetId="23">#REF!</definedName>
    <definedName name="ComentMaior3" localSheetId="25">#REF!</definedName>
    <definedName name="ComentMaior3" localSheetId="26">#REF!</definedName>
    <definedName name="ComentMaior3" localSheetId="27">#REF!</definedName>
    <definedName name="ComentMaior3" localSheetId="28">#REF!</definedName>
    <definedName name="ComentMaior3" localSheetId="29">#REF!</definedName>
    <definedName name="ComentMaior3" localSheetId="30">#REF!</definedName>
    <definedName name="ComentMaior3" localSheetId="31">#REF!</definedName>
    <definedName name="ComentMaior3" localSheetId="32">#REF!</definedName>
    <definedName name="ComentMaior3">#REF!</definedName>
    <definedName name="compara_rec" localSheetId="4">#REF!</definedName>
    <definedName name="compara_rec" localSheetId="5">#REF!</definedName>
    <definedName name="compara_rec" localSheetId="8">#REF!</definedName>
    <definedName name="compara_rec" localSheetId="9">#REF!</definedName>
    <definedName name="compara_rec" localSheetId="10">#REF!</definedName>
    <definedName name="compara_rec" localSheetId="13">#REF!</definedName>
    <definedName name="compara_rec" localSheetId="14">#REF!</definedName>
    <definedName name="compara_rec" localSheetId="15">#REF!</definedName>
    <definedName name="compara_rec" localSheetId="16">#REF!</definedName>
    <definedName name="compara_rec" localSheetId="17">#REF!</definedName>
    <definedName name="compara_rec" localSheetId="19">#REF!</definedName>
    <definedName name="compara_rec" localSheetId="22">#REF!</definedName>
    <definedName name="compara_rec" localSheetId="23">#REF!</definedName>
    <definedName name="compara_rec" localSheetId="25">#REF!</definedName>
    <definedName name="compara_rec" localSheetId="26">#REF!</definedName>
    <definedName name="compara_rec" localSheetId="27">#REF!</definedName>
    <definedName name="compara_rec" localSheetId="28">#REF!</definedName>
    <definedName name="compara_rec" localSheetId="29">#REF!</definedName>
    <definedName name="compara_rec" localSheetId="30">#REF!</definedName>
    <definedName name="compara_rec" localSheetId="31">#REF!</definedName>
    <definedName name="compara_rec" localSheetId="32">#REF!</definedName>
    <definedName name="compara_rec">#REF!</definedName>
    <definedName name="Confirmação" localSheetId="4">#REF!</definedName>
    <definedName name="Confirmação" localSheetId="5">#REF!</definedName>
    <definedName name="Confirmação" localSheetId="8">#REF!</definedName>
    <definedName name="Confirmação" localSheetId="9">#REF!</definedName>
    <definedName name="Confirmação" localSheetId="10">#REF!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 localSheetId="22">#REF!</definedName>
    <definedName name="Confirmação" localSheetId="23">#REF!</definedName>
    <definedName name="Confirmação" localSheetId="25">#REF!</definedName>
    <definedName name="Confirmação" localSheetId="26">#REF!</definedName>
    <definedName name="Confirmação" localSheetId="27">#REF!</definedName>
    <definedName name="Confirmação" localSheetId="28">#REF!</definedName>
    <definedName name="Confirmação" localSheetId="29">#REF!</definedName>
    <definedName name="Confirmação" localSheetId="30">#REF!</definedName>
    <definedName name="Confirmação" localSheetId="31">#REF!</definedName>
    <definedName name="Confirmação" localSheetId="32">#REF!</definedName>
    <definedName name="Confirmação">#REF!</definedName>
    <definedName name="CPLFim" localSheetId="4">#REF!</definedName>
    <definedName name="CPLFim" localSheetId="5">#REF!</definedName>
    <definedName name="CPLFim" localSheetId="8">#REF!</definedName>
    <definedName name="CPLFim" localSheetId="9">#REF!</definedName>
    <definedName name="CPLFim" localSheetId="10">#REF!</definedName>
    <definedName name="CPLFim" localSheetId="13">#REF!</definedName>
    <definedName name="CPLFim" localSheetId="14">#REF!</definedName>
    <definedName name="CPLFim" localSheetId="15">#REF!</definedName>
    <definedName name="CPLFim" localSheetId="16">#REF!</definedName>
    <definedName name="CPLFim" localSheetId="17">#REF!</definedName>
    <definedName name="CPLFim" localSheetId="19">#REF!</definedName>
    <definedName name="CPLFim" localSheetId="22">#REF!</definedName>
    <definedName name="CPLFim" localSheetId="23">#REF!</definedName>
    <definedName name="CPLFim" localSheetId="25">#REF!</definedName>
    <definedName name="CPLFim" localSheetId="26">#REF!</definedName>
    <definedName name="CPLFim" localSheetId="27">#REF!</definedName>
    <definedName name="CPLFim" localSheetId="28">#REF!</definedName>
    <definedName name="CPLFim" localSheetId="29">#REF!</definedName>
    <definedName name="CPLFim" localSheetId="30">#REF!</definedName>
    <definedName name="CPLFim" localSheetId="31">#REF!</definedName>
    <definedName name="CPLFim" localSheetId="32">#REF!</definedName>
    <definedName name="CPLFim">#REF!</definedName>
    <definedName name="CPLInício" localSheetId="4">#REF!</definedName>
    <definedName name="CPLInício" localSheetId="5">#REF!</definedName>
    <definedName name="CPLInício" localSheetId="8">#REF!</definedName>
    <definedName name="CPLInício" localSheetId="9">#REF!</definedName>
    <definedName name="CPLInício" localSheetId="10">#REF!</definedName>
    <definedName name="CPLInício" localSheetId="13">#REF!</definedName>
    <definedName name="CPLInício" localSheetId="14">#REF!</definedName>
    <definedName name="CPLInício" localSheetId="15">#REF!</definedName>
    <definedName name="CPLInício" localSheetId="16">#REF!</definedName>
    <definedName name="CPLInício" localSheetId="17">#REF!</definedName>
    <definedName name="CPLInício" localSheetId="19">#REF!</definedName>
    <definedName name="CPLInício" localSheetId="22">#REF!</definedName>
    <definedName name="CPLInício" localSheetId="23">#REF!</definedName>
    <definedName name="CPLInício" localSheetId="25">#REF!</definedName>
    <definedName name="CPLInício" localSheetId="26">#REF!</definedName>
    <definedName name="CPLInício" localSheetId="27">#REF!</definedName>
    <definedName name="CPLInício" localSheetId="28">#REF!</definedName>
    <definedName name="CPLInício" localSheetId="29">#REF!</definedName>
    <definedName name="CPLInício" localSheetId="30">#REF!</definedName>
    <definedName name="CPLInício" localSheetId="31">#REF!</definedName>
    <definedName name="CPLInício" localSheetId="32">#REF!</definedName>
    <definedName name="CPLInício">#REF!</definedName>
    <definedName name="CPLPORTARIA" localSheetId="4">#REF!</definedName>
    <definedName name="CPLPORTARIA" localSheetId="5">#REF!</definedName>
    <definedName name="CPLPORTARIA" localSheetId="8">#REF!</definedName>
    <definedName name="CPLPORTARIA" localSheetId="9">#REF!</definedName>
    <definedName name="CPLPORTARIA" localSheetId="10">#REF!</definedName>
    <definedName name="CPLPORTARIA" localSheetId="13">#REF!</definedName>
    <definedName name="CPLPORTARIA" localSheetId="14">#REF!</definedName>
    <definedName name="CPLPORTARIA" localSheetId="15">#REF!</definedName>
    <definedName name="CPLPORTARIA" localSheetId="16">#REF!</definedName>
    <definedName name="CPLPORTARIA" localSheetId="17">#REF!</definedName>
    <definedName name="CPLPORTARIA" localSheetId="19">#REF!</definedName>
    <definedName name="CPLPORTARIA" localSheetId="22">#REF!</definedName>
    <definedName name="CPLPORTARIA" localSheetId="23">#REF!</definedName>
    <definedName name="CPLPORTARIA" localSheetId="25">#REF!</definedName>
    <definedName name="CPLPORTARIA" localSheetId="26">#REF!</definedName>
    <definedName name="CPLPORTARIA" localSheetId="27">#REF!</definedName>
    <definedName name="CPLPORTARIA" localSheetId="28">#REF!</definedName>
    <definedName name="CPLPORTARIA" localSheetId="29">#REF!</definedName>
    <definedName name="CPLPORTARIA" localSheetId="30">#REF!</definedName>
    <definedName name="CPLPORTARIA" localSheetId="31">#REF!</definedName>
    <definedName name="CPLPORTARIA" localSheetId="32">#REF!</definedName>
    <definedName name="CPLPORTARIA">#REF!</definedName>
    <definedName name="DadosPessoais" localSheetId="4">#REF!</definedName>
    <definedName name="DadosPessoais" localSheetId="5">#REF!</definedName>
    <definedName name="DadosPessoais" localSheetId="8">#REF!</definedName>
    <definedName name="DadosPessoais" localSheetId="9">#REF!</definedName>
    <definedName name="DadosPessoais" localSheetId="10">#REF!</definedName>
    <definedName name="DadosPessoais" localSheetId="13">#REF!</definedName>
    <definedName name="DadosPessoais" localSheetId="14">#REF!</definedName>
    <definedName name="DadosPessoais" localSheetId="15">#REF!</definedName>
    <definedName name="DadosPessoais" localSheetId="16">#REF!</definedName>
    <definedName name="DadosPessoais" localSheetId="17">#REF!</definedName>
    <definedName name="DadosPessoais" localSheetId="19">#REF!</definedName>
    <definedName name="DadosPessoais" localSheetId="22">#REF!</definedName>
    <definedName name="DadosPessoais" localSheetId="23">#REF!</definedName>
    <definedName name="DadosPessoais" localSheetId="25">#REF!</definedName>
    <definedName name="DadosPessoais" localSheetId="26">#REF!</definedName>
    <definedName name="DadosPessoais" localSheetId="27">#REF!</definedName>
    <definedName name="DadosPessoais" localSheetId="28">#REF!</definedName>
    <definedName name="DadosPessoais" localSheetId="29">#REF!</definedName>
    <definedName name="DadosPessoais" localSheetId="30">#REF!</definedName>
    <definedName name="DadosPessoais" localSheetId="31">#REF!</definedName>
    <definedName name="DadosPessoais" localSheetId="32">#REF!</definedName>
    <definedName name="DadosPessoais">#REF!</definedName>
    <definedName name="DadosPessoaisFim" localSheetId="4">#REF!</definedName>
    <definedName name="DadosPessoaisFim" localSheetId="5">#REF!</definedName>
    <definedName name="DadosPessoaisFim" localSheetId="8">#REF!</definedName>
    <definedName name="DadosPessoaisFim" localSheetId="9">#REF!</definedName>
    <definedName name="DadosPessoaisFim" localSheetId="10">#REF!</definedName>
    <definedName name="DadosPessoaisFim" localSheetId="13">#REF!</definedName>
    <definedName name="DadosPessoaisFim" localSheetId="14">#REF!</definedName>
    <definedName name="DadosPessoaisFim" localSheetId="15">#REF!</definedName>
    <definedName name="DadosPessoaisFim" localSheetId="16">#REF!</definedName>
    <definedName name="DadosPessoaisFim" localSheetId="17">#REF!</definedName>
    <definedName name="DadosPessoaisFim" localSheetId="19">#REF!</definedName>
    <definedName name="DadosPessoaisFim" localSheetId="22">#REF!</definedName>
    <definedName name="DadosPessoaisFim" localSheetId="23">#REF!</definedName>
    <definedName name="DadosPessoaisFim" localSheetId="25">#REF!</definedName>
    <definedName name="DadosPessoaisFim" localSheetId="26">#REF!</definedName>
    <definedName name="DadosPessoaisFim" localSheetId="27">#REF!</definedName>
    <definedName name="DadosPessoaisFim" localSheetId="28">#REF!</definedName>
    <definedName name="DadosPessoaisFim" localSheetId="29">#REF!</definedName>
    <definedName name="DadosPessoaisFim" localSheetId="30">#REF!</definedName>
    <definedName name="DadosPessoaisFim" localSheetId="31">#REF!</definedName>
    <definedName name="DadosPessoaisFim" localSheetId="32">#REF!</definedName>
    <definedName name="DadosPessoaisFim">#REF!</definedName>
    <definedName name="DadosPessoaisInício" localSheetId="4">#REF!</definedName>
    <definedName name="DadosPessoaisInício" localSheetId="5">#REF!</definedName>
    <definedName name="DadosPessoaisInício" localSheetId="8">#REF!</definedName>
    <definedName name="DadosPessoaisInício" localSheetId="9">#REF!</definedName>
    <definedName name="DadosPessoaisInício" localSheetId="10">#REF!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 localSheetId="22">#REF!</definedName>
    <definedName name="DadosPessoaisInício" localSheetId="23">#REF!</definedName>
    <definedName name="DadosPessoaisInício" localSheetId="25">#REF!</definedName>
    <definedName name="DadosPessoaisInício" localSheetId="26">#REF!</definedName>
    <definedName name="DadosPessoaisInício" localSheetId="27">#REF!</definedName>
    <definedName name="DadosPessoaisInício" localSheetId="28">#REF!</definedName>
    <definedName name="DadosPessoaisInício" localSheetId="29">#REF!</definedName>
    <definedName name="DadosPessoaisInício" localSheetId="30">#REF!</definedName>
    <definedName name="DadosPessoaisInício" localSheetId="31">#REF!</definedName>
    <definedName name="DadosPessoaisInício" localSheetId="32">#REF!</definedName>
    <definedName name="DadosPessoaisInício">#REF!</definedName>
    <definedName name="DadosPessoaisLista" localSheetId="4">#REF!</definedName>
    <definedName name="DadosPessoaisLista" localSheetId="5">#REF!</definedName>
    <definedName name="DadosPessoaisLista" localSheetId="8">#REF!</definedName>
    <definedName name="DadosPessoaisLista" localSheetId="9">#REF!</definedName>
    <definedName name="DadosPessoaisLista" localSheetId="10">#REF!</definedName>
    <definedName name="DadosPessoaisLista" localSheetId="13">#REF!</definedName>
    <definedName name="DadosPessoaisLista" localSheetId="14">#REF!</definedName>
    <definedName name="DadosPessoaisLista" localSheetId="15">#REF!</definedName>
    <definedName name="DadosPessoaisLista" localSheetId="16">#REF!</definedName>
    <definedName name="DadosPessoaisLista" localSheetId="17">#REF!</definedName>
    <definedName name="DadosPessoaisLista" localSheetId="19">#REF!</definedName>
    <definedName name="DadosPessoaisLista" localSheetId="22">#REF!</definedName>
    <definedName name="DadosPessoaisLista" localSheetId="23">#REF!</definedName>
    <definedName name="DadosPessoaisLista" localSheetId="25">#REF!</definedName>
    <definedName name="DadosPessoaisLista" localSheetId="26">#REF!</definedName>
    <definedName name="DadosPessoaisLista" localSheetId="27">#REF!</definedName>
    <definedName name="DadosPessoaisLista" localSheetId="28">#REF!</definedName>
    <definedName name="DadosPessoaisLista" localSheetId="29">#REF!</definedName>
    <definedName name="DadosPessoaisLista" localSheetId="30">#REF!</definedName>
    <definedName name="DadosPessoaisLista" localSheetId="31">#REF!</definedName>
    <definedName name="DadosPessoaisLista" localSheetId="32">#REF!</definedName>
    <definedName name="DadosPessoaisLista">#REF!</definedName>
    <definedName name="Datas2009">'SUM'!$D$5:$D$369</definedName>
    <definedName name="DataTeste">#REF!</definedName>
    <definedName name="DescriçãoObsFinal" localSheetId="4">#REF!</definedName>
    <definedName name="DescriçãoObsFinal" localSheetId="5">#REF!</definedName>
    <definedName name="DescriçãoObsFinal" localSheetId="8">#REF!</definedName>
    <definedName name="DescriçãoObsFinal" localSheetId="9">#REF!</definedName>
    <definedName name="DescriçãoObsFinal" localSheetId="10">#REF!</definedName>
    <definedName name="DescriçãoObsFinal" localSheetId="13">#REF!</definedName>
    <definedName name="DescriçãoObsFinal" localSheetId="14">#REF!</definedName>
    <definedName name="DescriçãoObsFinal" localSheetId="15">#REF!</definedName>
    <definedName name="DescriçãoObsFinal" localSheetId="16">#REF!</definedName>
    <definedName name="DescriçãoObsFinal" localSheetId="17">#REF!</definedName>
    <definedName name="DescriçãoObsFinal" localSheetId="19">#REF!</definedName>
    <definedName name="DescriçãoObsFinal" localSheetId="22">#REF!</definedName>
    <definedName name="DescriçãoObsFinal" localSheetId="23">#REF!</definedName>
    <definedName name="DescriçãoObsFinal" localSheetId="25">#REF!</definedName>
    <definedName name="DescriçãoObsFinal" localSheetId="26">#REF!</definedName>
    <definedName name="DescriçãoObsFinal" localSheetId="27">#REF!</definedName>
    <definedName name="DescriçãoObsFinal" localSheetId="28">#REF!</definedName>
    <definedName name="DescriçãoObsFinal" localSheetId="29">#REF!</definedName>
    <definedName name="DescriçãoObsFinal" localSheetId="30">#REF!</definedName>
    <definedName name="DescriçãoObsFinal" localSheetId="31">#REF!</definedName>
    <definedName name="DescriçãoObsFinal" localSheetId="32">#REF!</definedName>
    <definedName name="DescriçãoObsFinal">#REF!</definedName>
    <definedName name="DescrObs" localSheetId="4">#REF!</definedName>
    <definedName name="DescrObs" localSheetId="5">#REF!</definedName>
    <definedName name="DescrObs" localSheetId="8">#REF!</definedName>
    <definedName name="DescrObs" localSheetId="9">#REF!</definedName>
    <definedName name="DescrObs" localSheetId="10">#REF!</definedName>
    <definedName name="DescrObs" localSheetId="13">#REF!</definedName>
    <definedName name="DescrObs" localSheetId="14">#REF!</definedName>
    <definedName name="DescrObs" localSheetId="15">#REF!</definedName>
    <definedName name="DescrObs" localSheetId="16">#REF!</definedName>
    <definedName name="DescrObs" localSheetId="17">#REF!</definedName>
    <definedName name="DescrObs" localSheetId="19">#REF!</definedName>
    <definedName name="DescrObs" localSheetId="22">#REF!</definedName>
    <definedName name="DescrObs" localSheetId="23">#REF!</definedName>
    <definedName name="DescrObs" localSheetId="25">#REF!</definedName>
    <definedName name="DescrObs" localSheetId="26">#REF!</definedName>
    <definedName name="DescrObs" localSheetId="27">#REF!</definedName>
    <definedName name="DescrObs" localSheetId="28">#REF!</definedName>
    <definedName name="DescrObs" localSheetId="29">#REF!</definedName>
    <definedName name="DescrObs" localSheetId="30">#REF!</definedName>
    <definedName name="DescrObs" localSheetId="31">#REF!</definedName>
    <definedName name="DescrObs" localSheetId="32">#REF!</definedName>
    <definedName name="DescrObs">#REF!</definedName>
    <definedName name="Desp_Fun_Homo" localSheetId="17">#REF!</definedName>
    <definedName name="Desp_Fun_Homo" localSheetId="19">#REF!</definedName>
    <definedName name="Desp_Fun_Homo" localSheetId="22">#REF!</definedName>
    <definedName name="Desp_Fun_Homo" localSheetId="23">#REF!</definedName>
    <definedName name="Desp_Fun_Homo" localSheetId="25">#REF!</definedName>
    <definedName name="Desp_Fun_Homo" localSheetId="26">#REF!</definedName>
    <definedName name="Desp_Fun_Homo" localSheetId="27">#REF!</definedName>
    <definedName name="Desp_Fun_Homo" localSheetId="28">#REF!</definedName>
    <definedName name="Desp_Fun_Homo" localSheetId="29">#REF!</definedName>
    <definedName name="Desp_Fun_Homo" localSheetId="30">#REF!</definedName>
    <definedName name="Desp_Fun_Homo" localSheetId="31">#REF!</definedName>
    <definedName name="Desp_Fun_Homo" localSheetId="32">#REF!</definedName>
    <definedName name="Desp_Fun_Homo">#REF!</definedName>
    <definedName name="Desp_Inst_Homo">#REF!</definedName>
    <definedName name="Desp_Real_Homo">#REF!</definedName>
    <definedName name="despesas">#REF!</definedName>
    <definedName name="DestinatárioOfício" localSheetId="4">#REF!</definedName>
    <definedName name="DestinatárioOfício" localSheetId="5">#REF!</definedName>
    <definedName name="DestinatárioOfício" localSheetId="8">#REF!</definedName>
    <definedName name="DestinatárioOfício" localSheetId="9">#REF!</definedName>
    <definedName name="DestinatárioOfício" localSheetId="10">#REF!</definedName>
    <definedName name="DestinatárioOfício" localSheetId="13">#REF!</definedName>
    <definedName name="DestinatárioOfício" localSheetId="14">#REF!</definedName>
    <definedName name="DestinatárioOfício" localSheetId="15">#REF!</definedName>
    <definedName name="DestinatárioOfício" localSheetId="16">#REF!</definedName>
    <definedName name="DestinatárioOfício" localSheetId="17">#REF!</definedName>
    <definedName name="DestinatárioOfício" localSheetId="19">#REF!</definedName>
    <definedName name="DestinatárioOfício" localSheetId="22">#REF!</definedName>
    <definedName name="DestinatárioOfício" localSheetId="23">#REF!</definedName>
    <definedName name="DestinatárioOfício" localSheetId="25">#REF!</definedName>
    <definedName name="DestinatárioOfício" localSheetId="26">#REF!</definedName>
    <definedName name="DestinatárioOfício" localSheetId="27">#REF!</definedName>
    <definedName name="DestinatárioOfício" localSheetId="28">#REF!</definedName>
    <definedName name="DestinatárioOfício" localSheetId="29">#REF!</definedName>
    <definedName name="DestinatárioOfício" localSheetId="30">#REF!</definedName>
    <definedName name="DestinatárioOfício" localSheetId="31">#REF!</definedName>
    <definedName name="DestinatárioOfício" localSheetId="32">#REF!</definedName>
    <definedName name="DestinatárioOfício">#REF!</definedName>
    <definedName name="DTP_Homo" localSheetId="8">#REF!</definedName>
    <definedName name="DTP_Homo" localSheetId="9">'07'!$E$11</definedName>
    <definedName name="DTP_Homo" localSheetId="10">#REF!</definedName>
    <definedName name="DTP_Homo" localSheetId="14">#REF!</definedName>
    <definedName name="DTP_Homo">'05'!$D$12</definedName>
    <definedName name="Excel_BuiltIn__FilterDatabase" localSheetId="1">'BDValores'!$I$9:$I$953</definedName>
    <definedName name="Excel_BuiltIn_Print_Area" localSheetId="3">'01'!$B$2:$AL$15</definedName>
    <definedName name="Excel_BuiltIn_Print_Area" localSheetId="5">'03'!$B$7:$D$243</definedName>
    <definedName name="Excel_BuiltIn_Print_Area" localSheetId="6">#REF!</definedName>
    <definedName name="Excel_BuiltIn_Print_Area" localSheetId="7">'05'!$C$10:$E$76</definedName>
    <definedName name="Excel_BuiltIn_Print_Area" localSheetId="8">'06'!$C$9:$D$9</definedName>
    <definedName name="Excel_BuiltIn_Print_Area" localSheetId="9">'07'!$C$9:$D$12</definedName>
    <definedName name="Excel_BuiltIn_Print_Area" localSheetId="10">'08'!$C$9:$D$9</definedName>
    <definedName name="Excel_BuiltIn_Print_Area" localSheetId="14">'12'!$C$9:$D$9</definedName>
    <definedName name="Excel_BuiltIn_Print_Area" localSheetId="16">#REF!</definedName>
    <definedName name="Excel_BuiltIn_Print_Area" localSheetId="18">'16'!$B$2:$H$94</definedName>
    <definedName name="Excel_BuiltIn_Print_Area" localSheetId="19">'17'!$B$2:$H$59</definedName>
    <definedName name="Excel_BuiltIn_Print_Area" localSheetId="1">'BDValores'!$H$6:$H$9</definedName>
    <definedName name="Excel_BuiltIn_Print_Area" localSheetId="2">'MENU'!$B$1:$C$26</definedName>
    <definedName name="Excel_BuiltIn_Print_Titles" localSheetId="3">#REF!</definedName>
    <definedName name="Excel_BuiltIn_Print_Titles" localSheetId="5">'03'!$7:$10</definedName>
    <definedName name="Excel_BuiltIn_Print_Titles" localSheetId="6">#REF!</definedName>
    <definedName name="Excel_BuiltIn_Print_Titles" localSheetId="7">'05'!$10:$10</definedName>
    <definedName name="Excel_BuiltIn_Print_Titles" localSheetId="8">'06'!$9:$9</definedName>
    <definedName name="Excel_BuiltIn_Print_Titles" localSheetId="9">'07'!$9:$9</definedName>
    <definedName name="Excel_BuiltIn_Print_Titles" localSheetId="10">'08'!$9:$9</definedName>
    <definedName name="Excel_BuiltIn_Print_Titles" localSheetId="14">'12'!$9:$9</definedName>
    <definedName name="Excel_BuiltIn_Print_Titles" localSheetId="16">#REF!</definedName>
    <definedName name="Excel_BuiltIn_Print_Titles" localSheetId="18">'16'!$2:$8</definedName>
    <definedName name="Excel_BuiltIn_Print_Titles" localSheetId="19">'17'!$2:$8</definedName>
    <definedName name="Excel_BuiltIn_Print_Titles" localSheetId="1">'BDValores'!$4:$9</definedName>
    <definedName name="FNT_Adot" localSheetId="4">'BDValores'!#REF!</definedName>
    <definedName name="FNT_Adot" localSheetId="5">'BDValores'!#REF!</definedName>
    <definedName name="FNT_Adot" localSheetId="8">'BDValores'!#REF!</definedName>
    <definedName name="FNT_Adot" localSheetId="9">'BDValores'!#REF!</definedName>
    <definedName name="FNT_Adot" localSheetId="10">'BDValores'!#REF!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 localSheetId="22">'BDValores'!#REF!</definedName>
    <definedName name="FNT_Adot" localSheetId="23">'BDValores'!#REF!</definedName>
    <definedName name="FNT_Adot" localSheetId="25">'BDValores'!#REF!</definedName>
    <definedName name="FNT_Adot" localSheetId="26">'BDValores'!#REF!</definedName>
    <definedName name="FNT_Adot" localSheetId="27">'BDValores'!#REF!</definedName>
    <definedName name="FNT_Adot" localSheetId="28">'BDValores'!#REF!</definedName>
    <definedName name="FNT_Adot" localSheetId="29">'BDValores'!#REF!</definedName>
    <definedName name="FNT_Adot" localSheetId="30">'BDValores'!#REF!</definedName>
    <definedName name="FNT_Adot" localSheetId="31">'BDValores'!#REF!</definedName>
    <definedName name="FNT_Adot" localSheetId="32">'BDValores'!#REF!</definedName>
    <definedName name="FNT_Adot">'BDValores'!#REF!</definedName>
    <definedName name="Fnt_Adot_Fn" localSheetId="4">'BDValores'!#REF!</definedName>
    <definedName name="Fnt_Adot_Fn" localSheetId="5">'BDValores'!#REF!</definedName>
    <definedName name="Fnt_Adot_Fn" localSheetId="8">'BDValores'!#REF!</definedName>
    <definedName name="Fnt_Adot_Fn" localSheetId="9">'BDValores'!#REF!</definedName>
    <definedName name="Fnt_Adot_Fn" localSheetId="10">'BDValores'!#REF!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 localSheetId="22">'BDValores'!#REF!</definedName>
    <definedName name="Fnt_Adot_Fn" localSheetId="23">'BDValores'!#REF!</definedName>
    <definedName name="Fnt_Adot_Fn" localSheetId="25">'BDValores'!#REF!</definedName>
    <definedName name="Fnt_Adot_Fn" localSheetId="26">'BDValores'!#REF!</definedName>
    <definedName name="Fnt_Adot_Fn" localSheetId="27">'BDValores'!#REF!</definedName>
    <definedName name="Fnt_Adot_Fn" localSheetId="28">'BDValores'!#REF!</definedName>
    <definedName name="Fnt_Adot_Fn" localSheetId="29">'BDValores'!#REF!</definedName>
    <definedName name="Fnt_Adot_Fn" localSheetId="30">'BDValores'!#REF!</definedName>
    <definedName name="Fnt_Adot_Fn" localSheetId="31">'BDValores'!#REF!</definedName>
    <definedName name="Fnt_Adot_Fn" localSheetId="32">'BDValores'!#REF!</definedName>
    <definedName name="Fnt_Adot_Fn">'BDValores'!#REF!</definedName>
    <definedName name="Fnt_Adot_In" localSheetId="4">'BDValores'!#REF!</definedName>
    <definedName name="Fnt_Adot_In" localSheetId="5">'BDValores'!#REF!</definedName>
    <definedName name="Fnt_Adot_In" localSheetId="8">'BDValores'!#REF!</definedName>
    <definedName name="Fnt_Adot_In" localSheetId="9">'BDValores'!#REF!</definedName>
    <definedName name="Fnt_Adot_In" localSheetId="10">'BDValores'!#REF!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 localSheetId="22">'BDValores'!#REF!</definedName>
    <definedName name="Fnt_Adot_In" localSheetId="23">'BDValores'!#REF!</definedName>
    <definedName name="Fnt_Adot_In" localSheetId="25">'BDValores'!#REF!</definedName>
    <definedName name="Fnt_Adot_In" localSheetId="26">'BDValores'!#REF!</definedName>
    <definedName name="Fnt_Adot_In" localSheetId="27">'BDValores'!#REF!</definedName>
    <definedName name="Fnt_Adot_In" localSheetId="28">'BDValores'!#REF!</definedName>
    <definedName name="Fnt_Adot_In" localSheetId="29">'BDValores'!#REF!</definedName>
    <definedName name="Fnt_Adot_In" localSheetId="30">'BDValores'!#REF!</definedName>
    <definedName name="Fnt_Adot_In" localSheetId="31">'BDValores'!#REF!</definedName>
    <definedName name="Fnt_Adot_In" localSheetId="32">'BDValores'!#REF!</definedName>
    <definedName name="Fnt_Adot_In">'BDValores'!#REF!</definedName>
    <definedName name="FNT_Outros" localSheetId="4">'BDValores'!#REF!</definedName>
    <definedName name="FNT_Outros" localSheetId="5">'BDValores'!#REF!</definedName>
    <definedName name="FNT_Outros" localSheetId="8">'BDValores'!#REF!</definedName>
    <definedName name="FNT_Outros" localSheetId="9">'BDValores'!#REF!</definedName>
    <definedName name="FNT_Outros" localSheetId="10">'BDValores'!#REF!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 localSheetId="22">'BDValores'!#REF!</definedName>
    <definedName name="FNT_Outros" localSheetId="23">'BDValores'!#REF!</definedName>
    <definedName name="FNT_Outros" localSheetId="25">'BDValores'!#REF!</definedName>
    <definedName name="FNT_Outros" localSheetId="26">'BDValores'!#REF!</definedName>
    <definedName name="FNT_Outros" localSheetId="27">'BDValores'!#REF!</definedName>
    <definedName name="FNT_Outros" localSheetId="28">'BDValores'!#REF!</definedName>
    <definedName name="FNT_Outros" localSheetId="29">'BDValores'!#REF!</definedName>
    <definedName name="FNT_Outros" localSheetId="30">'BDValores'!#REF!</definedName>
    <definedName name="FNT_Outros" localSheetId="31">'BDValores'!#REF!</definedName>
    <definedName name="FNT_Outros" localSheetId="32">'BDValores'!#REF!</definedName>
    <definedName name="FNT_Outros">'BDValores'!#REF!</definedName>
    <definedName name="FNT_PC" localSheetId="4">'BDValores'!#REF!</definedName>
    <definedName name="FNT_PC" localSheetId="5">'BDValores'!#REF!</definedName>
    <definedName name="FNT_PC" localSheetId="8">'BDValores'!#REF!</definedName>
    <definedName name="FNT_PC" localSheetId="9">'BDValores'!#REF!</definedName>
    <definedName name="FNT_PC" localSheetId="10">'BDValores'!#REF!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 localSheetId="22">'BDValores'!#REF!</definedName>
    <definedName name="FNT_PC" localSheetId="23">'BDValores'!#REF!</definedName>
    <definedName name="FNT_PC" localSheetId="25">'BDValores'!#REF!</definedName>
    <definedName name="FNT_PC" localSheetId="26">'BDValores'!#REF!</definedName>
    <definedName name="FNT_PC" localSheetId="27">'BDValores'!#REF!</definedName>
    <definedName name="FNT_PC" localSheetId="28">'BDValores'!#REF!</definedName>
    <definedName name="FNT_PC" localSheetId="29">'BDValores'!#REF!</definedName>
    <definedName name="FNT_PC" localSheetId="30">'BDValores'!#REF!</definedName>
    <definedName name="FNT_PC" localSheetId="31">'BDValores'!#REF!</definedName>
    <definedName name="FNT_PC" localSheetId="32">'BDValores'!#REF!</definedName>
    <definedName name="FNT_PC">'BDValores'!#REF!</definedName>
    <definedName name="FNT_Sagres" localSheetId="4">'BDValores'!#REF!</definedName>
    <definedName name="FNT_Sagres" localSheetId="5">'BDValores'!#REF!</definedName>
    <definedName name="FNT_Sagres" localSheetId="8">'BDValores'!#REF!</definedName>
    <definedName name="FNT_Sagres" localSheetId="9">'BDValores'!#REF!</definedName>
    <definedName name="FNT_Sagres" localSheetId="10">'BDValores'!#REF!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 localSheetId="22">'BDValores'!#REF!</definedName>
    <definedName name="FNT_Sagres" localSheetId="23">'BDValores'!#REF!</definedName>
    <definedName name="FNT_Sagres" localSheetId="25">'BDValores'!#REF!</definedName>
    <definedName name="FNT_Sagres" localSheetId="26">'BDValores'!#REF!</definedName>
    <definedName name="FNT_Sagres" localSheetId="27">'BDValores'!#REF!</definedName>
    <definedName name="FNT_Sagres" localSheetId="28">'BDValores'!#REF!</definedName>
    <definedName name="FNT_Sagres" localSheetId="29">'BDValores'!#REF!</definedName>
    <definedName name="FNT_Sagres" localSheetId="30">'BDValores'!#REF!</definedName>
    <definedName name="FNT_Sagres" localSheetId="31">'BDValores'!#REF!</definedName>
    <definedName name="FNT_Sagres" localSheetId="32">'BDValores'!#REF!</definedName>
    <definedName name="FNT_Sagres">'BDValores'!#REF!</definedName>
    <definedName name="FNT_Sefaz" localSheetId="4">'BDValores'!#REF!</definedName>
    <definedName name="FNT_Sefaz" localSheetId="5">'BDValores'!#REF!</definedName>
    <definedName name="FNT_Sefaz" localSheetId="8">'BDValores'!#REF!</definedName>
    <definedName name="FNT_Sefaz" localSheetId="9">'BDValores'!#REF!</definedName>
    <definedName name="FNT_Sefaz" localSheetId="10">'BDValores'!#REF!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 localSheetId="22">'BDValores'!#REF!</definedName>
    <definedName name="FNT_Sefaz" localSheetId="23">'BDValores'!#REF!</definedName>
    <definedName name="FNT_Sefaz" localSheetId="25">'BDValores'!#REF!</definedName>
    <definedName name="FNT_Sefaz" localSheetId="26">'BDValores'!#REF!</definedName>
    <definedName name="FNT_Sefaz" localSheetId="27">'BDValores'!#REF!</definedName>
    <definedName name="FNT_Sefaz" localSheetId="28">'BDValores'!#REF!</definedName>
    <definedName name="FNT_Sefaz" localSheetId="29">'BDValores'!#REF!</definedName>
    <definedName name="FNT_Sefaz" localSheetId="30">'BDValores'!#REF!</definedName>
    <definedName name="FNT_Sefaz" localSheetId="31">'BDValores'!#REF!</definedName>
    <definedName name="FNT_Sefaz" localSheetId="32">'BDValores'!#REF!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8">#REF!</definedName>
    <definedName name="HComissõesFinal" localSheetId="9">#REF!</definedName>
    <definedName name="HComissõesFinal" localSheetId="10">#REF!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 localSheetId="22">#REF!</definedName>
    <definedName name="HComissõesFinal" localSheetId="23">#REF!</definedName>
    <definedName name="HComissõesFinal" localSheetId="25">#REF!</definedName>
    <definedName name="HComissõesFinal" localSheetId="26">#REF!</definedName>
    <definedName name="HComissõesFinal" localSheetId="27">#REF!</definedName>
    <definedName name="HComissõesFinal" localSheetId="28">#REF!</definedName>
    <definedName name="HComissõesFinal" localSheetId="29">#REF!</definedName>
    <definedName name="HComissõesFinal" localSheetId="30">#REF!</definedName>
    <definedName name="HComissõesFinal" localSheetId="31">#REF!</definedName>
    <definedName name="HComissõesFinal" localSheetId="32">#REF!</definedName>
    <definedName name="HComissõesFinal">#REF!</definedName>
    <definedName name="HDespesaFunção" localSheetId="13">#REF!</definedName>
    <definedName name="HDespesaFunção" localSheetId="16">#REF!</definedName>
    <definedName name="HDespesaFunção" localSheetId="17">#REF!</definedName>
    <definedName name="HDespesaFunção" localSheetId="19">#REF!</definedName>
    <definedName name="HDespesaFunção" localSheetId="22">#REF!</definedName>
    <definedName name="HDespesaFunção" localSheetId="23">#REF!</definedName>
    <definedName name="HDespesaFunção" localSheetId="25">#REF!</definedName>
    <definedName name="HDespesaFunção" localSheetId="26">#REF!</definedName>
    <definedName name="HDespesaFunção" localSheetId="27">#REF!</definedName>
    <definedName name="HDespesaFunção" localSheetId="28">#REF!</definedName>
    <definedName name="HDespesaFunção" localSheetId="29">#REF!</definedName>
    <definedName name="HDespesaFunção" localSheetId="30">#REF!</definedName>
    <definedName name="HDespesaFunção" localSheetId="31">#REF!</definedName>
    <definedName name="HDespesaFunção" localSheetId="32">#REF!</definedName>
    <definedName name="HDespesaFunção">#REF!</definedName>
    <definedName name="HDespesaRealizada">#REF!</definedName>
    <definedName name="HDespesaRealizadaCâmara">#REF!</definedName>
    <definedName name="HDTP" localSheetId="4">#REF!</definedName>
    <definedName name="HDTP" localSheetId="8">#REF!</definedName>
    <definedName name="HDTP" localSheetId="9">#REF!</definedName>
    <definedName name="HDTP" localSheetId="10">#REF!</definedName>
    <definedName name="HDTP" localSheetId="13">#REF!</definedName>
    <definedName name="HDTP" localSheetId="14">#REF!</definedName>
    <definedName name="HDTP" localSheetId="15">#REF!</definedName>
    <definedName name="HDTP" localSheetId="16">#REF!</definedName>
    <definedName name="HDTP" localSheetId="17">#REF!</definedName>
    <definedName name="HDTP" localSheetId="19">#REF!</definedName>
    <definedName name="HDTP" localSheetId="22">#REF!</definedName>
    <definedName name="HDTP" localSheetId="23">#REF!</definedName>
    <definedName name="HDTP" localSheetId="25">#REF!</definedName>
    <definedName name="HDTP" localSheetId="26">#REF!</definedName>
    <definedName name="HDTP" localSheetId="27">#REF!</definedName>
    <definedName name="HDTP" localSheetId="28">#REF!</definedName>
    <definedName name="HDTP" localSheetId="29">#REF!</definedName>
    <definedName name="HDTP" localSheetId="30">#REF!</definedName>
    <definedName name="HDTP" localSheetId="31">#REF!</definedName>
    <definedName name="HDTP" localSheetId="32">#REF!</definedName>
    <definedName name="HDTP">#REF!</definedName>
    <definedName name="HInfIniciais">#REF!</definedName>
    <definedName name="HInformaçõesGerais" localSheetId="3">#REF!</definedName>
    <definedName name="HInformaçõesGerais">#REF!</definedName>
    <definedName name="HMagistério" localSheetId="7">#REF!</definedName>
    <definedName name="HMagistério" localSheetId="8">#REF!</definedName>
    <definedName name="HMagistério" localSheetId="9">#REF!</definedName>
    <definedName name="HMagistério" localSheetId="10">#REF!</definedName>
    <definedName name="HMagistério" localSheetId="14">#REF!</definedName>
    <definedName name="HMagistério">#REF!</definedName>
    <definedName name="HOrdenadores" localSheetId="4">#REF!</definedName>
    <definedName name="HOrdenadores" localSheetId="8">#REF!</definedName>
    <definedName name="HOrdenadores" localSheetId="9">#REF!</definedName>
    <definedName name="HOrdenadores" localSheetId="10">#REF!</definedName>
    <definedName name="HOrdenadores" localSheetId="13">#REF!</definedName>
    <definedName name="HOrdenadores" localSheetId="14">#REF!</definedName>
    <definedName name="HOrdenadores" localSheetId="15">#REF!</definedName>
    <definedName name="HOrdenadores" localSheetId="16">#REF!</definedName>
    <definedName name="HOrdenadores" localSheetId="17">#REF!</definedName>
    <definedName name="HOrdenadores" localSheetId="19">#REF!</definedName>
    <definedName name="HOrdenadores" localSheetId="22">#REF!</definedName>
    <definedName name="HOrdenadores" localSheetId="23">#REF!</definedName>
    <definedName name="HOrdenadores" localSheetId="25">#REF!</definedName>
    <definedName name="HOrdenadores" localSheetId="26">#REF!</definedName>
    <definedName name="HOrdenadores" localSheetId="27">#REF!</definedName>
    <definedName name="HOrdenadores" localSheetId="28">#REF!</definedName>
    <definedName name="HOrdenadores" localSheetId="29">#REF!</definedName>
    <definedName name="HOrdenadores" localSheetId="30">#REF!</definedName>
    <definedName name="HOrdenadores" localSheetId="31">#REF!</definedName>
    <definedName name="HOrdenadores" localSheetId="32">#REF!</definedName>
    <definedName name="HOrdenadores">#REF!</definedName>
    <definedName name="HOrdenadoresFinal" localSheetId="4">#REF!</definedName>
    <definedName name="HOrdenadoresFinal" localSheetId="5">#REF!</definedName>
    <definedName name="HOrdenadoresFinal" localSheetId="8">#REF!</definedName>
    <definedName name="HOrdenadoresFinal" localSheetId="9">#REF!</definedName>
    <definedName name="HOrdenadoresFinal" localSheetId="10">#REF!</definedName>
    <definedName name="HOrdenadoresFinal" localSheetId="13">#REF!</definedName>
    <definedName name="HOrdenadoresFinal" localSheetId="14">#REF!</definedName>
    <definedName name="HOrdenadoresFinal" localSheetId="15">#REF!</definedName>
    <definedName name="HOrdenadoresFinal" localSheetId="16">#REF!</definedName>
    <definedName name="HOrdenadoresFinal" localSheetId="17">#REF!</definedName>
    <definedName name="HOrdenadoresFinal" localSheetId="19">#REF!</definedName>
    <definedName name="HOrdenadoresFinal" localSheetId="22">#REF!</definedName>
    <definedName name="HOrdenadoresFinal" localSheetId="23">#REF!</definedName>
    <definedName name="HOrdenadoresFinal" localSheetId="25">#REF!</definedName>
    <definedName name="HOrdenadoresFinal" localSheetId="26">#REF!</definedName>
    <definedName name="HOrdenadoresFinal" localSheetId="27">#REF!</definedName>
    <definedName name="HOrdenadoresFinal" localSheetId="28">#REF!</definedName>
    <definedName name="HOrdenadoresFinal" localSheetId="29">#REF!</definedName>
    <definedName name="HOrdenadoresFinal" localSheetId="30">#REF!</definedName>
    <definedName name="HOrdenadoresFinal" localSheetId="31">#REF!</definedName>
    <definedName name="HOrdenadoresFinal" localSheetId="32">#REF!</definedName>
    <definedName name="HOrdenadoresFinal">#REF!</definedName>
    <definedName name="HReceitaArrecadada" localSheetId="3">#REF!</definedName>
    <definedName name="HReceitaArrecadada" localSheetId="5">#REF!</definedName>
    <definedName name="HReceitaArrecadada" localSheetId="6">#REF!</definedName>
    <definedName name="HReceitaArrecadada" localSheetId="7">#REF!</definedName>
    <definedName name="HReceitaArrecadada" localSheetId="8">#REF!</definedName>
    <definedName name="HReceitaArrecadada" localSheetId="9">#REF!</definedName>
    <definedName name="HReceitaArrecadada" localSheetId="10">#REF!</definedName>
    <definedName name="HReceitaArrecadada" localSheetId="14">#REF!</definedName>
    <definedName name="HReceitaArrecadada" localSheetId="16">#REF!</definedName>
    <definedName name="HReceitaArrecadada">#REF!</definedName>
    <definedName name="HRemuneração" localSheetId="4">#REF!</definedName>
    <definedName name="HRemuneração" localSheetId="5">#REF!</definedName>
    <definedName name="HRemuneração" localSheetId="8">#REF!</definedName>
    <definedName name="HRemuneração" localSheetId="9">#REF!</definedName>
    <definedName name="HRemuneração" localSheetId="10">#REF!</definedName>
    <definedName name="HRemuneração" localSheetId="13">#REF!</definedName>
    <definedName name="HRemuneração" localSheetId="14">#REF!</definedName>
    <definedName name="HRemuneração" localSheetId="15">#REF!</definedName>
    <definedName name="HRemuneração" localSheetId="16">#REF!</definedName>
    <definedName name="HRemuneração" localSheetId="17">#REF!</definedName>
    <definedName name="HRemuneração" localSheetId="19">#REF!</definedName>
    <definedName name="HRemuneração" localSheetId="22">#REF!</definedName>
    <definedName name="HRemuneração" localSheetId="23">#REF!</definedName>
    <definedName name="HRemuneração" localSheetId="25">#REF!</definedName>
    <definedName name="HRemuneração" localSheetId="26">#REF!</definedName>
    <definedName name="HRemuneração" localSheetId="27">#REF!</definedName>
    <definedName name="HRemuneração" localSheetId="28">#REF!</definedName>
    <definedName name="HRemuneração" localSheetId="29">#REF!</definedName>
    <definedName name="HRemuneração" localSheetId="30">#REF!</definedName>
    <definedName name="HRemuneração" localSheetId="31">#REF!</definedName>
    <definedName name="HRemuneração" localSheetId="32">#REF!</definedName>
    <definedName name="HRemuneração" localSheetId="1">#REF!</definedName>
    <definedName name="HRemuneração">#REF!</definedName>
    <definedName name="HRemuneraçãoFixada">#REF!</definedName>
    <definedName name="HRemuneraçãoPaga" localSheetId="16">#REF!</definedName>
    <definedName name="HRemuneraçãoPaga" localSheetId="17">#REF!</definedName>
    <definedName name="HRemuneraçãoPaga" localSheetId="19">#REF!</definedName>
    <definedName name="HRemuneraçãoPaga" localSheetId="22">#REF!</definedName>
    <definedName name="HRemuneraçãoPaga" localSheetId="23">#REF!</definedName>
    <definedName name="HRemuneraçãoPaga" localSheetId="25">#REF!</definedName>
    <definedName name="HRemuneraçãoPaga" localSheetId="26">#REF!</definedName>
    <definedName name="HRemuneraçãoPaga" localSheetId="27">#REF!</definedName>
    <definedName name="HRemuneraçãoPaga" localSheetId="28">#REF!</definedName>
    <definedName name="HRemuneraçãoPaga" localSheetId="29">#REF!</definedName>
    <definedName name="HRemuneraçãoPaga" localSheetId="30">#REF!</definedName>
    <definedName name="HRemuneraçãoPaga" localSheetId="31">#REF!</definedName>
    <definedName name="HRemuneraçãoPaga" localSheetId="3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8">#REF!</definedName>
    <definedName name="Inativos" localSheetId="9">#REF!</definedName>
    <definedName name="Inativos" localSheetId="10">#REF!</definedName>
    <definedName name="Inativos" localSheetId="13">#REF!</definedName>
    <definedName name="Inativos" localSheetId="14">#REF!</definedName>
    <definedName name="Inativos" localSheetId="15">#REF!</definedName>
    <definedName name="Inativos" localSheetId="16">#REF!</definedName>
    <definedName name="Inativos" localSheetId="17">#REF!</definedName>
    <definedName name="Inativos" localSheetId="19">#REF!</definedName>
    <definedName name="Inativos" localSheetId="22">#REF!</definedName>
    <definedName name="Inativos" localSheetId="23">#REF!</definedName>
    <definedName name="Inativos" localSheetId="25">#REF!</definedName>
    <definedName name="Inativos" localSheetId="26">#REF!</definedName>
    <definedName name="Inativos" localSheetId="27">#REF!</definedName>
    <definedName name="Inativos" localSheetId="28">#REF!</definedName>
    <definedName name="Inativos" localSheetId="29">#REF!</definedName>
    <definedName name="Inativos" localSheetId="30">#REF!</definedName>
    <definedName name="Inativos" localSheetId="31">#REF!</definedName>
    <definedName name="Inativos" localSheetId="32">#REF!</definedName>
    <definedName name="Inativos">#REF!</definedName>
    <definedName name="INDÍCIOS">#REF!</definedName>
    <definedName name="Inf_Div_Homo">#REF!</definedName>
    <definedName name="inspetoria" localSheetId="4">#REF!</definedName>
    <definedName name="inspetoria" localSheetId="5">#REF!</definedName>
    <definedName name="inspetoria" localSheetId="8">#REF!</definedName>
    <definedName name="inspetoria" localSheetId="9">#REF!</definedName>
    <definedName name="inspetoria" localSheetId="10">#REF!</definedName>
    <definedName name="inspetoria" localSheetId="13">#REF!</definedName>
    <definedName name="inspetoria" localSheetId="14">#REF!</definedName>
    <definedName name="inspetoria" localSheetId="15">#REF!</definedName>
    <definedName name="inspetoria" localSheetId="16">#REF!</definedName>
    <definedName name="inspetoria" localSheetId="17">#REF!</definedName>
    <definedName name="inspetoria" localSheetId="19">#REF!</definedName>
    <definedName name="inspetoria" localSheetId="22">#REF!</definedName>
    <definedName name="inspetoria" localSheetId="23">#REF!</definedName>
    <definedName name="inspetoria" localSheetId="25">#REF!</definedName>
    <definedName name="inspetoria" localSheetId="26">#REF!</definedName>
    <definedName name="inspetoria" localSheetId="27">#REF!</definedName>
    <definedName name="inspetoria" localSheetId="28">#REF!</definedName>
    <definedName name="inspetoria" localSheetId="29">#REF!</definedName>
    <definedName name="inspetoria" localSheetId="30">#REF!</definedName>
    <definedName name="inspetoria" localSheetId="31">#REF!</definedName>
    <definedName name="inspetoria" localSheetId="32">#REF!</definedName>
    <definedName name="inspetoria">#REF!</definedName>
    <definedName name="IPTUPrinc" localSheetId="4">'BDValores'!#REF!</definedName>
    <definedName name="IPTUPrinc" localSheetId="5">'BDValores'!#REF!</definedName>
    <definedName name="IPTUPrinc" localSheetId="8">'BDValores'!#REF!</definedName>
    <definedName name="IPTUPrinc" localSheetId="9">'BDValores'!#REF!</definedName>
    <definedName name="IPTUPrinc" localSheetId="10">'BDValores'!#REF!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 localSheetId="22">'BDValores'!#REF!</definedName>
    <definedName name="IPTUPrinc" localSheetId="23">'BDValores'!#REF!</definedName>
    <definedName name="IPTUPrinc" localSheetId="25">'BDValores'!#REF!</definedName>
    <definedName name="IPTUPrinc" localSheetId="26">'BDValores'!#REF!</definedName>
    <definedName name="IPTUPrinc" localSheetId="27">'BDValores'!#REF!</definedName>
    <definedName name="IPTUPrinc" localSheetId="28">'BDValores'!#REF!</definedName>
    <definedName name="IPTUPrinc" localSheetId="29">'BDValores'!#REF!</definedName>
    <definedName name="IPTUPrinc" localSheetId="30">'BDValores'!#REF!</definedName>
    <definedName name="IPTUPrinc" localSheetId="31">'BDValores'!#REF!</definedName>
    <definedName name="IPTUPrinc" localSheetId="32">'BDValores'!#REF!</definedName>
    <definedName name="IPTUPrinc">'BDValores'!#REF!</definedName>
    <definedName name="ItemObs2" localSheetId="4">#REF!</definedName>
    <definedName name="ItemObs2" localSheetId="5">#REF!</definedName>
    <definedName name="ItemObs2" localSheetId="8">#REF!</definedName>
    <definedName name="ItemObs2" localSheetId="9">#REF!</definedName>
    <definedName name="ItemObs2" localSheetId="10">#REF!</definedName>
    <definedName name="ItemObs2" localSheetId="13">#REF!</definedName>
    <definedName name="ItemObs2" localSheetId="14">#REF!</definedName>
    <definedName name="ItemObs2" localSheetId="15">#REF!</definedName>
    <definedName name="ItemObs2" localSheetId="16">#REF!</definedName>
    <definedName name="ItemObs2" localSheetId="17">#REF!</definedName>
    <definedName name="ItemObs2" localSheetId="19">#REF!</definedName>
    <definedName name="ItemObs2" localSheetId="22">#REF!</definedName>
    <definedName name="ItemObs2" localSheetId="23">#REF!</definedName>
    <definedName name="ItemObs2" localSheetId="25">#REF!</definedName>
    <definedName name="ItemObs2" localSheetId="26">#REF!</definedName>
    <definedName name="ItemObs2" localSheetId="27">#REF!</definedName>
    <definedName name="ItemObs2" localSheetId="28">#REF!</definedName>
    <definedName name="ItemObs2" localSheetId="29">#REF!</definedName>
    <definedName name="ItemObs2" localSheetId="30">#REF!</definedName>
    <definedName name="ItemObs2" localSheetId="31">#REF!</definedName>
    <definedName name="ItemObs2" localSheetId="32">#REF!</definedName>
    <definedName name="ItemObs2">#REF!</definedName>
    <definedName name="ItemObsFinal" localSheetId="4">#REF!</definedName>
    <definedName name="ItemObsFinal" localSheetId="5">#REF!</definedName>
    <definedName name="ItemObsFinal" localSheetId="8">#REF!</definedName>
    <definedName name="ItemObsFinal" localSheetId="9">#REF!</definedName>
    <definedName name="ItemObsFinal" localSheetId="10">#REF!</definedName>
    <definedName name="ItemObsFinal" localSheetId="13">#REF!</definedName>
    <definedName name="ItemObsFinal" localSheetId="14">#REF!</definedName>
    <definedName name="ItemObsFinal" localSheetId="15">#REF!</definedName>
    <definedName name="ItemObsFinal" localSheetId="16">#REF!</definedName>
    <definedName name="ItemObsFinal" localSheetId="17">#REF!</definedName>
    <definedName name="ItemObsFinal" localSheetId="19">#REF!</definedName>
    <definedName name="ItemObsFinal" localSheetId="22">#REF!</definedName>
    <definedName name="ItemObsFinal" localSheetId="23">#REF!</definedName>
    <definedName name="ItemObsFinal" localSheetId="25">#REF!</definedName>
    <definedName name="ItemObsFinal" localSheetId="26">#REF!</definedName>
    <definedName name="ItemObsFinal" localSheetId="27">#REF!</definedName>
    <definedName name="ItemObsFinal" localSheetId="28">#REF!</definedName>
    <definedName name="ItemObsFinal" localSheetId="29">#REF!</definedName>
    <definedName name="ItemObsFinal" localSheetId="30">#REF!</definedName>
    <definedName name="ItemObsFinal" localSheetId="31">#REF!</definedName>
    <definedName name="ItemObsFinal" localSheetId="32">#REF!</definedName>
    <definedName name="ItemObsFinal">#REF!</definedName>
    <definedName name="Limite3" localSheetId="4">#REF!</definedName>
    <definedName name="Limite3" localSheetId="5">#REF!</definedName>
    <definedName name="Limite3" localSheetId="8">#REF!</definedName>
    <definedName name="Limite3" localSheetId="9">#REF!</definedName>
    <definedName name="Limite3" localSheetId="10">#REF!</definedName>
    <definedName name="Limite3" localSheetId="13">#REF!</definedName>
    <definedName name="Limite3" localSheetId="14">#REF!</definedName>
    <definedName name="Limite3" localSheetId="15">#REF!</definedName>
    <definedName name="Limite3" localSheetId="16">#REF!</definedName>
    <definedName name="Limite3" localSheetId="17">#REF!</definedName>
    <definedName name="Limite3" localSheetId="19">#REF!</definedName>
    <definedName name="Limite3" localSheetId="22">#REF!</definedName>
    <definedName name="Limite3" localSheetId="23">#REF!</definedName>
    <definedName name="Limite3" localSheetId="25">#REF!</definedName>
    <definedName name="Limite3" localSheetId="26">#REF!</definedName>
    <definedName name="Limite3" localSheetId="27">#REF!</definedName>
    <definedName name="Limite3" localSheetId="28">#REF!</definedName>
    <definedName name="Limite3" localSheetId="29">#REF!</definedName>
    <definedName name="Limite3" localSheetId="30">#REF!</definedName>
    <definedName name="Limite3" localSheetId="31">#REF!</definedName>
    <definedName name="Limite3" localSheetId="32">#REF!</definedName>
    <definedName name="Limite3">#REF!</definedName>
    <definedName name="Limite6" localSheetId="4">#REF!</definedName>
    <definedName name="Limite6" localSheetId="5">#REF!</definedName>
    <definedName name="Limite6" localSheetId="8">#REF!</definedName>
    <definedName name="Limite6" localSheetId="9">#REF!</definedName>
    <definedName name="Limite6" localSheetId="10">#REF!</definedName>
    <definedName name="Limite6" localSheetId="13">#REF!</definedName>
    <definedName name="Limite6" localSheetId="14">#REF!</definedName>
    <definedName name="Limite6" localSheetId="15">#REF!</definedName>
    <definedName name="Limite6" localSheetId="16">#REF!</definedName>
    <definedName name="Limite6" localSheetId="17">#REF!</definedName>
    <definedName name="Limite6" localSheetId="19">#REF!</definedName>
    <definedName name="Limite6" localSheetId="22">#REF!</definedName>
    <definedName name="Limite6" localSheetId="23">#REF!</definedName>
    <definedName name="Limite6" localSheetId="25">#REF!</definedName>
    <definedName name="Limite6" localSheetId="26">#REF!</definedName>
    <definedName name="Limite6" localSheetId="27">#REF!</definedName>
    <definedName name="Limite6" localSheetId="28">#REF!</definedName>
    <definedName name="Limite6" localSheetId="29">#REF!</definedName>
    <definedName name="Limite6" localSheetId="30">#REF!</definedName>
    <definedName name="Limite6" localSheetId="31">#REF!</definedName>
    <definedName name="Limite6" localSheetId="32">#REF!</definedName>
    <definedName name="Limite6">#REF!</definedName>
    <definedName name="LimitePrud3" localSheetId="4">#REF!</definedName>
    <definedName name="LimitePrud3" localSheetId="5">#REF!</definedName>
    <definedName name="LimitePrud3" localSheetId="8">#REF!</definedName>
    <definedName name="LimitePrud3" localSheetId="9">#REF!</definedName>
    <definedName name="LimitePrud3" localSheetId="10">#REF!</definedName>
    <definedName name="LimitePrud3" localSheetId="13">#REF!</definedName>
    <definedName name="LimitePrud3" localSheetId="14">#REF!</definedName>
    <definedName name="LimitePrud3" localSheetId="15">#REF!</definedName>
    <definedName name="LimitePrud3" localSheetId="16">#REF!</definedName>
    <definedName name="LimitePrud3" localSheetId="17">#REF!</definedName>
    <definedName name="LimitePrud3" localSheetId="19">#REF!</definedName>
    <definedName name="LimitePrud3" localSheetId="22">#REF!</definedName>
    <definedName name="LimitePrud3" localSheetId="23">#REF!</definedName>
    <definedName name="LimitePrud3" localSheetId="25">#REF!</definedName>
    <definedName name="LimitePrud3" localSheetId="26">#REF!</definedName>
    <definedName name="LimitePrud3" localSheetId="27">#REF!</definedName>
    <definedName name="LimitePrud3" localSheetId="28">#REF!</definedName>
    <definedName name="LimitePrud3" localSheetId="29">#REF!</definedName>
    <definedName name="LimitePrud3" localSheetId="30">#REF!</definedName>
    <definedName name="LimitePrud3" localSheetId="31">#REF!</definedName>
    <definedName name="LimitePrud3" localSheetId="32">#REF!</definedName>
    <definedName name="LimitePrud3">#REF!</definedName>
    <definedName name="LimitePrud6" localSheetId="4">#REF!</definedName>
    <definedName name="LimitePrud6" localSheetId="5">#REF!</definedName>
    <definedName name="LimitePrud6" localSheetId="8">#REF!</definedName>
    <definedName name="LimitePrud6" localSheetId="9">#REF!</definedName>
    <definedName name="LimitePrud6" localSheetId="10">#REF!</definedName>
    <definedName name="LimitePrud6" localSheetId="13">#REF!</definedName>
    <definedName name="LimitePrud6" localSheetId="14">#REF!</definedName>
    <definedName name="LimitePrud6" localSheetId="15">#REF!</definedName>
    <definedName name="LimitePrud6" localSheetId="16">#REF!</definedName>
    <definedName name="LimitePrud6" localSheetId="17">#REF!</definedName>
    <definedName name="LimitePrud6" localSheetId="19">#REF!</definedName>
    <definedName name="LimitePrud6" localSheetId="22">#REF!</definedName>
    <definedName name="LimitePrud6" localSheetId="23">#REF!</definedName>
    <definedName name="LimitePrud6" localSheetId="25">#REF!</definedName>
    <definedName name="LimitePrud6" localSheetId="26">#REF!</definedName>
    <definedName name="LimitePrud6" localSheetId="27">#REF!</definedName>
    <definedName name="LimitePrud6" localSheetId="28">#REF!</definedName>
    <definedName name="LimitePrud6" localSheetId="29">#REF!</definedName>
    <definedName name="LimitePrud6" localSheetId="30">#REF!</definedName>
    <definedName name="LimitePrud6" localSheetId="31">#REF!</definedName>
    <definedName name="LimitePrud6" localSheetId="32">#REF!</definedName>
    <definedName name="LimitePrud6">#REF!</definedName>
    <definedName name="Linha1" localSheetId="8">#REF!</definedName>
    <definedName name="Linha1" localSheetId="9">#REF!</definedName>
    <definedName name="Linha1" localSheetId="10">#REF!</definedName>
    <definedName name="Linha1" localSheetId="14">#REF!</definedName>
    <definedName name="Linha1">'05'!$C$37</definedName>
    <definedName name="Linha2" localSheetId="8">#REF!</definedName>
    <definedName name="Linha2" localSheetId="9">#REF!</definedName>
    <definedName name="Linha2" localSheetId="10">#REF!</definedName>
    <definedName name="Linha2" localSheetId="14">#REF!</definedName>
    <definedName name="Linha2">'05'!$C$59</definedName>
    <definedName name="Linha3">#REF!</definedName>
    <definedName name="LinhaModelo" localSheetId="8">'06'!$C$43:$D$43</definedName>
    <definedName name="LinhaModelo" localSheetId="9">'07'!$C$25:$D$25</definedName>
    <definedName name="LinhaModelo" localSheetId="10">'08'!$C$12:$D$12</definedName>
    <definedName name="LinhaModelo" localSheetId="14">'12'!$C$29:$D$29</definedName>
    <definedName name="LinhaModelo" localSheetId="22">#REF!</definedName>
    <definedName name="LinhaModelo" localSheetId="23">#REF!</definedName>
    <definedName name="LinhaModelo" localSheetId="25">#REF!</definedName>
    <definedName name="LinhaModelo" localSheetId="26">#REF!</definedName>
    <definedName name="LinhaModelo" localSheetId="27">#REF!</definedName>
    <definedName name="LinhaModelo" localSheetId="28">#REF!</definedName>
    <definedName name="LinhaModelo" localSheetId="29">#REF!</definedName>
    <definedName name="LinhaModelo" localSheetId="30">#REF!</definedName>
    <definedName name="LinhaModelo" localSheetId="31">#REF!</definedName>
    <definedName name="LinhaModelo" localSheetId="32">#REF!</definedName>
    <definedName name="LinhaModelo">#REF!</definedName>
    <definedName name="LinhaModelo2">#REF!</definedName>
    <definedName name="LinhaModelo3">#REF!</definedName>
    <definedName name="ListAuditoresAlfa" localSheetId="4">#REF!</definedName>
    <definedName name="ListAuditoresAlfa" localSheetId="5">#REF!</definedName>
    <definedName name="ListAuditoresAlfa" localSheetId="8">#REF!</definedName>
    <definedName name="ListAuditoresAlfa" localSheetId="9">#REF!</definedName>
    <definedName name="ListAuditoresAlfa" localSheetId="10">#REF!</definedName>
    <definedName name="ListAuditoresAlfa" localSheetId="13">#REF!</definedName>
    <definedName name="ListAuditoresAlfa" localSheetId="14">#REF!</definedName>
    <definedName name="ListAuditoresAlfa" localSheetId="15">#REF!</definedName>
    <definedName name="ListAuditoresAlfa" localSheetId="16">#REF!</definedName>
    <definedName name="ListAuditoresAlfa" localSheetId="17">#REF!</definedName>
    <definedName name="ListAuditoresAlfa" localSheetId="19">#REF!</definedName>
    <definedName name="ListAuditoresAlfa" localSheetId="22">#REF!</definedName>
    <definedName name="ListAuditoresAlfa" localSheetId="23">#REF!</definedName>
    <definedName name="ListAuditoresAlfa" localSheetId="25">#REF!</definedName>
    <definedName name="ListAuditoresAlfa" localSheetId="26">#REF!</definedName>
    <definedName name="ListAuditoresAlfa" localSheetId="27">#REF!</definedName>
    <definedName name="ListAuditoresAlfa" localSheetId="28">#REF!</definedName>
    <definedName name="ListAuditoresAlfa" localSheetId="29">#REF!</definedName>
    <definedName name="ListAuditoresAlfa" localSheetId="30">#REF!</definedName>
    <definedName name="ListAuditoresAlfa" localSheetId="31">#REF!</definedName>
    <definedName name="ListAuditoresAlfa" localSheetId="32">#REF!</definedName>
    <definedName name="ListAuditoresAlfa">#REF!</definedName>
    <definedName name="Magit_Homo">#REF!</definedName>
    <definedName name="ModoRecbimentoDoc" localSheetId="4">#REF!</definedName>
    <definedName name="ModoRecbimentoDoc" localSheetId="5">#REF!</definedName>
    <definedName name="ModoRecbimentoDoc" localSheetId="8">#REF!</definedName>
    <definedName name="ModoRecbimentoDoc" localSheetId="9">#REF!</definedName>
    <definedName name="ModoRecbimentoDoc" localSheetId="10">#REF!</definedName>
    <definedName name="ModoRecbimentoDoc" localSheetId="13">#REF!</definedName>
    <definedName name="ModoRecbimentoDoc" localSheetId="14">#REF!</definedName>
    <definedName name="ModoRecbimentoDoc" localSheetId="15">#REF!</definedName>
    <definedName name="ModoRecbimentoDoc" localSheetId="16">#REF!</definedName>
    <definedName name="ModoRecbimentoDoc" localSheetId="17">#REF!</definedName>
    <definedName name="ModoRecbimentoDoc" localSheetId="19">#REF!</definedName>
    <definedName name="ModoRecbimentoDoc" localSheetId="22">#REF!</definedName>
    <definedName name="ModoRecbimentoDoc" localSheetId="23">#REF!</definedName>
    <definedName name="ModoRecbimentoDoc" localSheetId="25">#REF!</definedName>
    <definedName name="ModoRecbimentoDoc" localSheetId="26">#REF!</definedName>
    <definedName name="ModoRecbimentoDoc" localSheetId="27">#REF!</definedName>
    <definedName name="ModoRecbimentoDoc" localSheetId="28">#REF!</definedName>
    <definedName name="ModoRecbimentoDoc" localSheetId="29">#REF!</definedName>
    <definedName name="ModoRecbimentoDoc" localSheetId="30">#REF!</definedName>
    <definedName name="ModoRecbimentoDoc" localSheetId="31">#REF!</definedName>
    <definedName name="ModoRecbimentoDoc" localSheetId="32">#REF!</definedName>
    <definedName name="ModoRecbimentoDoc">#REF!</definedName>
    <definedName name="Mud_Gestor" localSheetId="4">#REF!</definedName>
    <definedName name="Mud_Gestor" localSheetId="8">#REF!</definedName>
    <definedName name="Mud_Gestor" localSheetId="9">#REF!</definedName>
    <definedName name="Mud_Gestor" localSheetId="10">#REF!</definedName>
    <definedName name="Mud_Gestor" localSheetId="13">#REF!</definedName>
    <definedName name="Mud_Gestor" localSheetId="14">#REF!</definedName>
    <definedName name="Mud_Gestor" localSheetId="15">#REF!</definedName>
    <definedName name="Mud_Gestor" localSheetId="16">#REF!</definedName>
    <definedName name="Mud_Gestor" localSheetId="17">#REF!</definedName>
    <definedName name="Mud_Gestor" localSheetId="19">#REF!</definedName>
    <definedName name="Mud_Gestor" localSheetId="22">#REF!</definedName>
    <definedName name="Mud_Gestor" localSheetId="23">#REF!</definedName>
    <definedName name="Mud_Gestor" localSheetId="25">#REF!</definedName>
    <definedName name="Mud_Gestor" localSheetId="26">#REF!</definedName>
    <definedName name="Mud_Gestor" localSheetId="27">#REF!</definedName>
    <definedName name="Mud_Gestor" localSheetId="28">#REF!</definedName>
    <definedName name="Mud_Gestor" localSheetId="29">#REF!</definedName>
    <definedName name="Mud_Gestor" localSheetId="30">#REF!</definedName>
    <definedName name="Mud_Gestor" localSheetId="31">#REF!</definedName>
    <definedName name="Mud_Gestor" localSheetId="32">#REF!</definedName>
    <definedName name="Mud_Gestor">#REF!</definedName>
    <definedName name="munic">'[2]DadosPA'!$G$9</definedName>
    <definedName name="Municipio">'SUM'!$C$5:$C$188</definedName>
    <definedName name="NE_01">#REF!</definedName>
    <definedName name="NE_2_0">#REF!</definedName>
    <definedName name="nota03" localSheetId="4">#REF!</definedName>
    <definedName name="nota03" localSheetId="5">#REF!</definedName>
    <definedName name="nota03" localSheetId="8">#REF!</definedName>
    <definedName name="nota03" localSheetId="9">#REF!</definedName>
    <definedName name="nota03" localSheetId="10">#REF!</definedName>
    <definedName name="nota03" localSheetId="13">#REF!</definedName>
    <definedName name="nota03" localSheetId="14">#REF!</definedName>
    <definedName name="nota03" localSheetId="15">#REF!</definedName>
    <definedName name="nota03" localSheetId="16">#REF!</definedName>
    <definedName name="nota03" localSheetId="17">#REF!</definedName>
    <definedName name="nota03" localSheetId="19">#REF!</definedName>
    <definedName name="nota03" localSheetId="22">#REF!</definedName>
    <definedName name="nota03" localSheetId="23">#REF!</definedName>
    <definedName name="nota03" localSheetId="25">#REF!</definedName>
    <definedName name="nota03" localSheetId="26">#REF!</definedName>
    <definedName name="nota03" localSheetId="27">#REF!</definedName>
    <definedName name="nota03" localSheetId="28">#REF!</definedName>
    <definedName name="nota03" localSheetId="29">#REF!</definedName>
    <definedName name="nota03" localSheetId="30">#REF!</definedName>
    <definedName name="nota03" localSheetId="31">#REF!</definedName>
    <definedName name="nota03" localSheetId="32">#REF!</definedName>
    <definedName name="nota03">#REF!</definedName>
    <definedName name="nota04" localSheetId="4">#REF!</definedName>
    <definedName name="nota04" localSheetId="5">#REF!</definedName>
    <definedName name="nota04" localSheetId="8">#REF!</definedName>
    <definedName name="nota04" localSheetId="9">#REF!</definedName>
    <definedName name="nota04" localSheetId="10">#REF!</definedName>
    <definedName name="nota04" localSheetId="13">#REF!</definedName>
    <definedName name="nota04" localSheetId="14">#REF!</definedName>
    <definedName name="nota04" localSheetId="15">#REF!</definedName>
    <definedName name="nota04" localSheetId="16">#REF!</definedName>
    <definedName name="nota04" localSheetId="17">#REF!</definedName>
    <definedName name="nota04" localSheetId="19">#REF!</definedName>
    <definedName name="nota04" localSheetId="22">#REF!</definedName>
    <definedName name="nota04" localSheetId="23">#REF!</definedName>
    <definedName name="nota04" localSheetId="25">#REF!</definedName>
    <definedName name="nota04" localSheetId="26">#REF!</definedName>
    <definedName name="nota04" localSheetId="27">#REF!</definedName>
    <definedName name="nota04" localSheetId="28">#REF!</definedName>
    <definedName name="nota04" localSheetId="29">#REF!</definedName>
    <definedName name="nota04" localSheetId="30">#REF!</definedName>
    <definedName name="nota04" localSheetId="31">#REF!</definedName>
    <definedName name="nota04" localSheetId="32">#REF!</definedName>
    <definedName name="nota04">#REF!</definedName>
    <definedName name="NúmOrdenadorFim" localSheetId="4">#REF!</definedName>
    <definedName name="NúmOrdenadorFim" localSheetId="5">#REF!</definedName>
    <definedName name="NúmOrdenadorFim" localSheetId="8">#REF!</definedName>
    <definedName name="NúmOrdenadorFim" localSheetId="9">#REF!</definedName>
    <definedName name="NúmOrdenadorFim" localSheetId="10">#REF!</definedName>
    <definedName name="NúmOrdenadorFim" localSheetId="13">#REF!</definedName>
    <definedName name="NúmOrdenadorFim" localSheetId="14">#REF!</definedName>
    <definedName name="NúmOrdenadorFim" localSheetId="15">#REF!</definedName>
    <definedName name="NúmOrdenadorFim" localSheetId="16">#REF!</definedName>
    <definedName name="NúmOrdenadorFim" localSheetId="17">#REF!</definedName>
    <definedName name="NúmOrdenadorFim" localSheetId="19">#REF!</definedName>
    <definedName name="NúmOrdenadorFim" localSheetId="22">#REF!</definedName>
    <definedName name="NúmOrdenadorFim" localSheetId="23">#REF!</definedName>
    <definedName name="NúmOrdenadorFim" localSheetId="25">#REF!</definedName>
    <definedName name="NúmOrdenadorFim" localSheetId="26">#REF!</definedName>
    <definedName name="NúmOrdenadorFim" localSheetId="27">#REF!</definedName>
    <definedName name="NúmOrdenadorFim" localSheetId="28">#REF!</definedName>
    <definedName name="NúmOrdenadorFim" localSheetId="29">#REF!</definedName>
    <definedName name="NúmOrdenadorFim" localSheetId="30">#REF!</definedName>
    <definedName name="NúmOrdenadorFim" localSheetId="31">#REF!</definedName>
    <definedName name="NúmOrdenadorFim" localSheetId="32">#REF!</definedName>
    <definedName name="NúmOrdenadorFim">#REF!</definedName>
    <definedName name="NúmOrdenadorMaior" localSheetId="4">#REF!</definedName>
    <definedName name="NúmOrdenadorMaior" localSheetId="5">#REF!</definedName>
    <definedName name="NúmOrdenadorMaior" localSheetId="8">#REF!</definedName>
    <definedName name="NúmOrdenadorMaior" localSheetId="9">#REF!</definedName>
    <definedName name="NúmOrdenadorMaior" localSheetId="10">#REF!</definedName>
    <definedName name="NúmOrdenadorMaior" localSheetId="13">#REF!</definedName>
    <definedName name="NúmOrdenadorMaior" localSheetId="14">#REF!</definedName>
    <definedName name="NúmOrdenadorMaior" localSheetId="15">#REF!</definedName>
    <definedName name="NúmOrdenadorMaior" localSheetId="16">#REF!</definedName>
    <definedName name="NúmOrdenadorMaior" localSheetId="17">#REF!</definedName>
    <definedName name="NúmOrdenadorMaior" localSheetId="19">#REF!</definedName>
    <definedName name="NúmOrdenadorMaior" localSheetId="22">#REF!</definedName>
    <definedName name="NúmOrdenadorMaior" localSheetId="23">#REF!</definedName>
    <definedName name="NúmOrdenadorMaior" localSheetId="25">#REF!</definedName>
    <definedName name="NúmOrdenadorMaior" localSheetId="26">#REF!</definedName>
    <definedName name="NúmOrdenadorMaior" localSheetId="27">#REF!</definedName>
    <definedName name="NúmOrdenadorMaior" localSheetId="28">#REF!</definedName>
    <definedName name="NúmOrdenadorMaior" localSheetId="29">#REF!</definedName>
    <definedName name="NúmOrdenadorMaior" localSheetId="30">#REF!</definedName>
    <definedName name="NúmOrdenadorMaior" localSheetId="31">#REF!</definedName>
    <definedName name="NúmOrdenadorMaior" localSheetId="32">#REF!</definedName>
    <definedName name="NúmOrdenadorMaior">#REF!</definedName>
    <definedName name="OptC" localSheetId="4">#REF!</definedName>
    <definedName name="OptC" localSheetId="5">#REF!</definedName>
    <definedName name="OptC" localSheetId="8">#REF!</definedName>
    <definedName name="OptC" localSheetId="9">#REF!</definedName>
    <definedName name="OptC" localSheetId="10">#REF!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 localSheetId="22">#REF!</definedName>
    <definedName name="OptC" localSheetId="23">#REF!</definedName>
    <definedName name="OptC" localSheetId="25">#REF!</definedName>
    <definedName name="OptC" localSheetId="26">#REF!</definedName>
    <definedName name="OptC" localSheetId="27">#REF!</definedName>
    <definedName name="OptC" localSheetId="28">#REF!</definedName>
    <definedName name="OptC" localSheetId="29">#REF!</definedName>
    <definedName name="OptC" localSheetId="30">#REF!</definedName>
    <definedName name="OptC" localSheetId="31">#REF!</definedName>
    <definedName name="OptC" localSheetId="32">#REF!</definedName>
    <definedName name="OptC">#REF!</definedName>
    <definedName name="Ord_Desp_Ocult" localSheetId="4">#REF!</definedName>
    <definedName name="Ord_Desp_Ocult" localSheetId="8">#REF!</definedName>
    <definedName name="Ord_Desp_Ocult" localSheetId="9">#REF!</definedName>
    <definedName name="Ord_Desp_Ocult" localSheetId="10">#REF!</definedName>
    <definedName name="Ord_Desp_Ocult" localSheetId="13">#REF!</definedName>
    <definedName name="Ord_Desp_Ocult" localSheetId="14">#REF!</definedName>
    <definedName name="Ord_Desp_Ocult" localSheetId="15">#REF!</definedName>
    <definedName name="Ord_Desp_Ocult" localSheetId="16">#REF!</definedName>
    <definedName name="Ord_Desp_Ocult" localSheetId="17">#REF!</definedName>
    <definedName name="Ord_Desp_Ocult" localSheetId="19">#REF!</definedName>
    <definedName name="Ord_Desp_Ocult" localSheetId="22">#REF!</definedName>
    <definedName name="Ord_Desp_Ocult" localSheetId="23">#REF!</definedName>
    <definedName name="Ord_Desp_Ocult" localSheetId="25">#REF!</definedName>
    <definedName name="Ord_Desp_Ocult" localSheetId="26">#REF!</definedName>
    <definedName name="Ord_Desp_Ocult" localSheetId="27">#REF!</definedName>
    <definedName name="Ord_Desp_Ocult" localSheetId="28">#REF!</definedName>
    <definedName name="Ord_Desp_Ocult" localSheetId="29">#REF!</definedName>
    <definedName name="Ord_Desp_Ocult" localSheetId="30">#REF!</definedName>
    <definedName name="Ord_Desp_Ocult" localSheetId="31">#REF!</definedName>
    <definedName name="Ord_Desp_Ocult" localSheetId="32">#REF!</definedName>
    <definedName name="Ord_Desp_Ocult">#REF!</definedName>
    <definedName name="OrdenadoresLista" localSheetId="4">#REF!</definedName>
    <definedName name="OrdenadoresLista" localSheetId="5">#REF!</definedName>
    <definedName name="OrdenadoresLista" localSheetId="8">#REF!</definedName>
    <definedName name="OrdenadoresLista" localSheetId="9">#REF!</definedName>
    <definedName name="OrdenadoresLista" localSheetId="10">#REF!</definedName>
    <definedName name="OrdenadoresLista" localSheetId="13">#REF!</definedName>
    <definedName name="OrdenadoresLista" localSheetId="14">#REF!</definedName>
    <definedName name="OrdenadoresLista" localSheetId="15">#REF!</definedName>
    <definedName name="OrdenadoresLista" localSheetId="16">#REF!</definedName>
    <definedName name="OrdenadoresLista" localSheetId="17">#REF!</definedName>
    <definedName name="OrdenadoresLista" localSheetId="19">#REF!</definedName>
    <definedName name="OrdenadoresLista" localSheetId="22">#REF!</definedName>
    <definedName name="OrdenadoresLista" localSheetId="23">#REF!</definedName>
    <definedName name="OrdenadoresLista" localSheetId="25">#REF!</definedName>
    <definedName name="OrdenadoresLista" localSheetId="26">#REF!</definedName>
    <definedName name="OrdenadoresLista" localSheetId="27">#REF!</definedName>
    <definedName name="OrdenadoresLista" localSheetId="28">#REF!</definedName>
    <definedName name="OrdenadoresLista" localSheetId="29">#REF!</definedName>
    <definedName name="OrdenadoresLista" localSheetId="30">#REF!</definedName>
    <definedName name="OrdenadoresLista" localSheetId="31">#REF!</definedName>
    <definedName name="OrdenadoresLista" localSheetId="32">#REF!</definedName>
    <definedName name="OrdenadoresLista">#REF!</definedName>
    <definedName name="OrdenadorInício" localSheetId="4">#REF!</definedName>
    <definedName name="OrdenadorInício" localSheetId="5">#REF!</definedName>
    <definedName name="OrdenadorInício" localSheetId="8">#REF!</definedName>
    <definedName name="OrdenadorInício" localSheetId="9">#REF!</definedName>
    <definedName name="OrdenadorInício" localSheetId="10">#REF!</definedName>
    <definedName name="OrdenadorInício" localSheetId="13">#REF!</definedName>
    <definedName name="OrdenadorInício" localSheetId="14">#REF!</definedName>
    <definedName name="OrdenadorInício" localSheetId="15">#REF!</definedName>
    <definedName name="OrdenadorInício" localSheetId="16">#REF!</definedName>
    <definedName name="OrdenadorInício" localSheetId="17">#REF!</definedName>
    <definedName name="OrdenadorInício" localSheetId="19">#REF!</definedName>
    <definedName name="OrdenadorInício" localSheetId="22">#REF!</definedName>
    <definedName name="OrdenadorInício" localSheetId="23">#REF!</definedName>
    <definedName name="OrdenadorInício" localSheetId="25">#REF!</definedName>
    <definedName name="OrdenadorInício" localSheetId="26">#REF!</definedName>
    <definedName name="OrdenadorInício" localSheetId="27">#REF!</definedName>
    <definedName name="OrdenadorInício" localSheetId="28">#REF!</definedName>
    <definedName name="OrdenadorInício" localSheetId="29">#REF!</definedName>
    <definedName name="OrdenadorInício" localSheetId="30">#REF!</definedName>
    <definedName name="OrdenadorInício" localSheetId="31">#REF!</definedName>
    <definedName name="OrdenadorInício" localSheetId="32">#REF!</definedName>
    <definedName name="OrdenadorInício">#REF!</definedName>
    <definedName name="OrdenadorLinhaModelo" localSheetId="4">#REF!</definedName>
    <definedName name="OrdenadorLinhaModelo" localSheetId="5">#REF!</definedName>
    <definedName name="OrdenadorLinhaModelo" localSheetId="8">#REF!</definedName>
    <definedName name="OrdenadorLinhaModelo" localSheetId="9">#REF!</definedName>
    <definedName name="OrdenadorLinhaModelo" localSheetId="10">#REF!</definedName>
    <definedName name="OrdenadorLinhaModelo" localSheetId="13">#REF!</definedName>
    <definedName name="OrdenadorLinhaModelo" localSheetId="14">#REF!</definedName>
    <definedName name="OrdenadorLinhaModelo" localSheetId="15">#REF!</definedName>
    <definedName name="OrdenadorLinhaModelo" localSheetId="16">#REF!</definedName>
    <definedName name="OrdenadorLinhaModelo" localSheetId="17">#REF!</definedName>
    <definedName name="OrdenadorLinhaModelo" localSheetId="19">#REF!</definedName>
    <definedName name="OrdenadorLinhaModelo" localSheetId="22">#REF!</definedName>
    <definedName name="OrdenadorLinhaModelo" localSheetId="23">#REF!</definedName>
    <definedName name="OrdenadorLinhaModelo" localSheetId="25">#REF!</definedName>
    <definedName name="OrdenadorLinhaModelo" localSheetId="26">#REF!</definedName>
    <definedName name="OrdenadorLinhaModelo" localSheetId="27">#REF!</definedName>
    <definedName name="OrdenadorLinhaModelo" localSheetId="28">#REF!</definedName>
    <definedName name="OrdenadorLinhaModelo" localSheetId="29">#REF!</definedName>
    <definedName name="OrdenadorLinhaModelo" localSheetId="30">#REF!</definedName>
    <definedName name="OrdenadorLinhaModelo" localSheetId="31">#REF!</definedName>
    <definedName name="OrdenadorLinhaModelo" localSheetId="32">#REF!</definedName>
    <definedName name="OrdenadorLinhaModelo">#REF!</definedName>
    <definedName name="OrdenadorLista" localSheetId="4">#REF!</definedName>
    <definedName name="OrdenadorLista" localSheetId="5">#REF!</definedName>
    <definedName name="OrdenadorLista" localSheetId="8">#REF!</definedName>
    <definedName name="OrdenadorLista" localSheetId="9">#REF!</definedName>
    <definedName name="OrdenadorLista" localSheetId="10">#REF!</definedName>
    <definedName name="OrdenadorLista" localSheetId="13">#REF!</definedName>
    <definedName name="OrdenadorLista" localSheetId="14">#REF!</definedName>
    <definedName name="OrdenadorLista" localSheetId="15">#REF!</definedName>
    <definedName name="OrdenadorLista" localSheetId="16">#REF!</definedName>
    <definedName name="OrdenadorLista" localSheetId="17">#REF!</definedName>
    <definedName name="OrdenadorLista" localSheetId="19">#REF!</definedName>
    <definedName name="OrdenadorLista" localSheetId="22">#REF!</definedName>
    <definedName name="OrdenadorLista" localSheetId="23">#REF!</definedName>
    <definedName name="OrdenadorLista" localSheetId="25">#REF!</definedName>
    <definedName name="OrdenadorLista" localSheetId="26">#REF!</definedName>
    <definedName name="OrdenadorLista" localSheetId="27">#REF!</definedName>
    <definedName name="OrdenadorLista" localSheetId="28">#REF!</definedName>
    <definedName name="OrdenadorLista" localSheetId="29">#REF!</definedName>
    <definedName name="OrdenadorLista" localSheetId="30">#REF!</definedName>
    <definedName name="OrdenadorLista" localSheetId="31">#REF!</definedName>
    <definedName name="OrdenadorLista" localSheetId="32">#REF!</definedName>
    <definedName name="OrdenadorLista">#REF!</definedName>
    <definedName name="ÓrgãoOf" localSheetId="4">#REF!</definedName>
    <definedName name="ÓrgãoOf" localSheetId="5">#REF!</definedName>
    <definedName name="ÓrgãoOf" localSheetId="8">#REF!</definedName>
    <definedName name="ÓrgãoOf" localSheetId="9">#REF!</definedName>
    <definedName name="ÓrgãoOf" localSheetId="10">#REF!</definedName>
    <definedName name="ÓrgãoOf" localSheetId="13">#REF!</definedName>
    <definedName name="ÓrgãoOf" localSheetId="14">#REF!</definedName>
    <definedName name="ÓrgãoOf" localSheetId="15">#REF!</definedName>
    <definedName name="ÓrgãoOf" localSheetId="16">#REF!</definedName>
    <definedName name="ÓrgãoOf" localSheetId="17">#REF!</definedName>
    <definedName name="ÓrgãoOf" localSheetId="19">#REF!</definedName>
    <definedName name="ÓrgãoOf" localSheetId="22">#REF!</definedName>
    <definedName name="ÓrgãoOf" localSheetId="23">#REF!</definedName>
    <definedName name="ÓrgãoOf" localSheetId="25">#REF!</definedName>
    <definedName name="ÓrgãoOf" localSheetId="26">#REF!</definedName>
    <definedName name="ÓrgãoOf" localSheetId="27">#REF!</definedName>
    <definedName name="ÓrgãoOf" localSheetId="28">#REF!</definedName>
    <definedName name="ÓrgãoOf" localSheetId="29">#REF!</definedName>
    <definedName name="ÓrgãoOf" localSheetId="30">#REF!</definedName>
    <definedName name="ÓrgãoOf" localSheetId="31">#REF!</definedName>
    <definedName name="ÓrgãoOf" localSheetId="32">#REF!</definedName>
    <definedName name="ÓrgãoOf">#REF!</definedName>
    <definedName name="PA_2_1" localSheetId="4">#REF!</definedName>
    <definedName name="PA_2_1" localSheetId="5">#REF!</definedName>
    <definedName name="PA_2_1" localSheetId="8">#REF!</definedName>
    <definedName name="PA_2_1" localSheetId="9">#REF!</definedName>
    <definedName name="PA_2_1" localSheetId="10">#REF!</definedName>
    <definedName name="PA_2_1" localSheetId="13">#REF!</definedName>
    <definedName name="PA_2_1" localSheetId="14">#REF!</definedName>
    <definedName name="PA_2_1" localSheetId="15">#REF!</definedName>
    <definedName name="PA_2_1" localSheetId="16">#REF!</definedName>
    <definedName name="PA_2_1" localSheetId="17">#REF!</definedName>
    <definedName name="PA_2_1" localSheetId="19">#REF!</definedName>
    <definedName name="PA_2_1" localSheetId="22">#REF!</definedName>
    <definedName name="PA_2_1" localSheetId="23">#REF!</definedName>
    <definedName name="PA_2_1" localSheetId="25">#REF!</definedName>
    <definedName name="PA_2_1" localSheetId="26">#REF!</definedName>
    <definedName name="PA_2_1" localSheetId="27">#REF!</definedName>
    <definedName name="PA_2_1" localSheetId="28">#REF!</definedName>
    <definedName name="PA_2_1" localSheetId="29">#REF!</definedName>
    <definedName name="PA_2_1" localSheetId="30">#REF!</definedName>
    <definedName name="PA_2_1" localSheetId="31">#REF!</definedName>
    <definedName name="PA_2_1" localSheetId="32">#REF!</definedName>
    <definedName name="PA_2_1">#REF!</definedName>
    <definedName name="PA_2_2" localSheetId="4">#REF!</definedName>
    <definedName name="PA_2_2" localSheetId="5">#REF!</definedName>
    <definedName name="PA_2_2" localSheetId="8">#REF!</definedName>
    <definedName name="PA_2_2" localSheetId="9">#REF!</definedName>
    <definedName name="PA_2_2" localSheetId="10">#REF!</definedName>
    <definedName name="PA_2_2" localSheetId="13">#REF!</definedName>
    <definedName name="PA_2_2" localSheetId="14">#REF!</definedName>
    <definedName name="PA_2_2" localSheetId="15">#REF!</definedName>
    <definedName name="PA_2_2" localSheetId="16">#REF!</definedName>
    <definedName name="PA_2_2" localSheetId="17">#REF!</definedName>
    <definedName name="PA_2_2" localSheetId="19">#REF!</definedName>
    <definedName name="PA_2_2" localSheetId="22">#REF!</definedName>
    <definedName name="PA_2_2" localSheetId="23">#REF!</definedName>
    <definedName name="PA_2_2" localSheetId="25">#REF!</definedName>
    <definedName name="PA_2_2" localSheetId="26">#REF!</definedName>
    <definedName name="PA_2_2" localSheetId="27">#REF!</definedName>
    <definedName name="PA_2_2" localSheetId="28">#REF!</definedName>
    <definedName name="PA_2_2" localSheetId="29">#REF!</definedName>
    <definedName name="PA_2_2" localSheetId="30">#REF!</definedName>
    <definedName name="PA_2_2" localSheetId="31">#REF!</definedName>
    <definedName name="PA_2_2" localSheetId="32">#REF!</definedName>
    <definedName name="PA_2_2">#REF!</definedName>
    <definedName name="PA_2_3" localSheetId="4">#REF!</definedName>
    <definedName name="PA_2_3" localSheetId="5">#REF!</definedName>
    <definedName name="PA_2_3" localSheetId="8">#REF!</definedName>
    <definedName name="PA_2_3" localSheetId="9">#REF!</definedName>
    <definedName name="PA_2_3" localSheetId="10">#REF!</definedName>
    <definedName name="PA_2_3" localSheetId="13">#REF!</definedName>
    <definedName name="PA_2_3" localSheetId="14">#REF!</definedName>
    <definedName name="PA_2_3" localSheetId="15">#REF!</definedName>
    <definedName name="PA_2_3" localSheetId="16">#REF!</definedName>
    <definedName name="PA_2_3" localSheetId="17">#REF!</definedName>
    <definedName name="PA_2_3" localSheetId="19">#REF!</definedName>
    <definedName name="PA_2_3" localSheetId="22">#REF!</definedName>
    <definedName name="PA_2_3" localSheetId="23">#REF!</definedName>
    <definedName name="PA_2_3" localSheetId="25">#REF!</definedName>
    <definedName name="PA_2_3" localSheetId="26">#REF!</definedName>
    <definedName name="PA_2_3" localSheetId="27">#REF!</definedName>
    <definedName name="PA_2_3" localSheetId="28">#REF!</definedName>
    <definedName name="PA_2_3" localSheetId="29">#REF!</definedName>
    <definedName name="PA_2_3" localSheetId="30">#REF!</definedName>
    <definedName name="PA_2_3" localSheetId="31">#REF!</definedName>
    <definedName name="PA_2_3" localSheetId="32">#REF!</definedName>
    <definedName name="PA_2_3">#REF!</definedName>
    <definedName name="PA_2_4" localSheetId="4">#REF!</definedName>
    <definedName name="PA_2_4" localSheetId="5">#REF!</definedName>
    <definedName name="PA_2_4" localSheetId="8">#REF!</definedName>
    <definedName name="PA_2_4" localSheetId="9">#REF!</definedName>
    <definedName name="PA_2_4" localSheetId="10">#REF!</definedName>
    <definedName name="PA_2_4" localSheetId="13">#REF!</definedName>
    <definedName name="PA_2_4" localSheetId="14">#REF!</definedName>
    <definedName name="PA_2_4" localSheetId="15">#REF!</definedName>
    <definedName name="PA_2_4" localSheetId="16">#REF!</definedName>
    <definedName name="PA_2_4" localSheetId="17">#REF!</definedName>
    <definedName name="PA_2_4" localSheetId="19">#REF!</definedName>
    <definedName name="PA_2_4" localSheetId="22">#REF!</definedName>
    <definedName name="PA_2_4" localSheetId="23">#REF!</definedName>
    <definedName name="PA_2_4" localSheetId="25">#REF!</definedName>
    <definedName name="PA_2_4" localSheetId="26">#REF!</definedName>
    <definedName name="PA_2_4" localSheetId="27">#REF!</definedName>
    <definedName name="PA_2_4" localSheetId="28">#REF!</definedName>
    <definedName name="PA_2_4" localSheetId="29">#REF!</definedName>
    <definedName name="PA_2_4" localSheetId="30">#REF!</definedName>
    <definedName name="PA_2_4" localSheetId="31">#REF!</definedName>
    <definedName name="PA_2_4" localSheetId="32">#REF!</definedName>
    <definedName name="PA_2_4">#REF!</definedName>
    <definedName name="PA_2_5_1" localSheetId="4">#REF!</definedName>
    <definedName name="PA_2_5_1" localSheetId="5">#REF!</definedName>
    <definedName name="PA_2_5_1" localSheetId="8">#REF!</definedName>
    <definedName name="PA_2_5_1" localSheetId="9">#REF!</definedName>
    <definedName name="PA_2_5_1" localSheetId="10">#REF!</definedName>
    <definedName name="PA_2_5_1" localSheetId="13">#REF!</definedName>
    <definedName name="PA_2_5_1" localSheetId="14">#REF!</definedName>
    <definedName name="PA_2_5_1" localSheetId="15">#REF!</definedName>
    <definedName name="PA_2_5_1" localSheetId="16">#REF!</definedName>
    <definedName name="PA_2_5_1" localSheetId="17">#REF!</definedName>
    <definedName name="PA_2_5_1" localSheetId="19">#REF!</definedName>
    <definedName name="PA_2_5_1" localSheetId="22">#REF!</definedName>
    <definedName name="PA_2_5_1" localSheetId="23">#REF!</definedName>
    <definedName name="PA_2_5_1" localSheetId="25">#REF!</definedName>
    <definedName name="PA_2_5_1" localSheetId="26">#REF!</definedName>
    <definedName name="PA_2_5_1" localSheetId="27">#REF!</definedName>
    <definedName name="PA_2_5_1" localSheetId="28">#REF!</definedName>
    <definedName name="PA_2_5_1" localSheetId="29">#REF!</definedName>
    <definedName name="PA_2_5_1" localSheetId="30">#REF!</definedName>
    <definedName name="PA_2_5_1" localSheetId="31">#REF!</definedName>
    <definedName name="PA_2_5_1" localSheetId="32">#REF!</definedName>
    <definedName name="PA_2_5_1">#REF!</definedName>
    <definedName name="PA_2_5_2" localSheetId="4">#REF!</definedName>
    <definedName name="PA_2_5_2" localSheetId="5">#REF!</definedName>
    <definedName name="PA_2_5_2" localSheetId="8">#REF!</definedName>
    <definedName name="PA_2_5_2" localSheetId="9">#REF!</definedName>
    <definedName name="PA_2_5_2" localSheetId="10">#REF!</definedName>
    <definedName name="PA_2_5_2" localSheetId="13">#REF!</definedName>
    <definedName name="PA_2_5_2" localSheetId="14">#REF!</definedName>
    <definedName name="PA_2_5_2" localSheetId="15">#REF!</definedName>
    <definedName name="PA_2_5_2" localSheetId="16">#REF!</definedName>
    <definedName name="PA_2_5_2" localSheetId="17">#REF!</definedName>
    <definedName name="PA_2_5_2" localSheetId="19">#REF!</definedName>
    <definedName name="PA_2_5_2" localSheetId="22">#REF!</definedName>
    <definedName name="PA_2_5_2" localSheetId="23">#REF!</definedName>
    <definedName name="PA_2_5_2" localSheetId="25">#REF!</definedName>
    <definedName name="PA_2_5_2" localSheetId="26">#REF!</definedName>
    <definedName name="PA_2_5_2" localSheetId="27">#REF!</definedName>
    <definedName name="PA_2_5_2" localSheetId="28">#REF!</definedName>
    <definedName name="PA_2_5_2" localSheetId="29">#REF!</definedName>
    <definedName name="PA_2_5_2" localSheetId="30">#REF!</definedName>
    <definedName name="PA_2_5_2" localSheetId="31">#REF!</definedName>
    <definedName name="PA_2_5_2" localSheetId="32">#REF!</definedName>
    <definedName name="PA_2_5_2">#REF!</definedName>
    <definedName name="PA_2_6_1" localSheetId="4">#REF!</definedName>
    <definedName name="PA_2_6_1" localSheetId="5">#REF!</definedName>
    <definedName name="PA_2_6_1" localSheetId="8">#REF!</definedName>
    <definedName name="PA_2_6_1" localSheetId="9">#REF!</definedName>
    <definedName name="PA_2_6_1" localSheetId="10">#REF!</definedName>
    <definedName name="PA_2_6_1" localSheetId="13">#REF!</definedName>
    <definedName name="PA_2_6_1" localSheetId="14">#REF!</definedName>
    <definedName name="PA_2_6_1" localSheetId="15">#REF!</definedName>
    <definedName name="PA_2_6_1" localSheetId="16">#REF!</definedName>
    <definedName name="PA_2_6_1" localSheetId="17">#REF!</definedName>
    <definedName name="PA_2_6_1" localSheetId="19">#REF!</definedName>
    <definedName name="PA_2_6_1" localSheetId="22">#REF!</definedName>
    <definedName name="PA_2_6_1" localSheetId="23">#REF!</definedName>
    <definedName name="PA_2_6_1" localSheetId="25">#REF!</definedName>
    <definedName name="PA_2_6_1" localSheetId="26">#REF!</definedName>
    <definedName name="PA_2_6_1" localSheetId="27">#REF!</definedName>
    <definedName name="PA_2_6_1" localSheetId="28">#REF!</definedName>
    <definedName name="PA_2_6_1" localSheetId="29">#REF!</definedName>
    <definedName name="PA_2_6_1" localSheetId="30">#REF!</definedName>
    <definedName name="PA_2_6_1" localSheetId="31">#REF!</definedName>
    <definedName name="PA_2_6_1" localSheetId="32">#REF!</definedName>
    <definedName name="PA_2_6_1">#REF!</definedName>
    <definedName name="PA_2_6_2" localSheetId="4">#REF!</definedName>
    <definedName name="PA_2_6_2" localSheetId="5">#REF!</definedName>
    <definedName name="PA_2_6_2" localSheetId="8">#REF!</definedName>
    <definedName name="PA_2_6_2" localSheetId="9">#REF!</definedName>
    <definedName name="PA_2_6_2" localSheetId="10">#REF!</definedName>
    <definedName name="PA_2_6_2" localSheetId="13">#REF!</definedName>
    <definedName name="PA_2_6_2" localSheetId="14">#REF!</definedName>
    <definedName name="PA_2_6_2" localSheetId="15">#REF!</definedName>
    <definedName name="PA_2_6_2" localSheetId="16">#REF!</definedName>
    <definedName name="PA_2_6_2" localSheetId="17">#REF!</definedName>
    <definedName name="PA_2_6_2" localSheetId="19">#REF!</definedName>
    <definedName name="PA_2_6_2" localSheetId="22">#REF!</definedName>
    <definedName name="PA_2_6_2" localSheetId="23">#REF!</definedName>
    <definedName name="PA_2_6_2" localSheetId="25">#REF!</definedName>
    <definedName name="PA_2_6_2" localSheetId="26">#REF!</definedName>
    <definedName name="PA_2_6_2" localSheetId="27">#REF!</definedName>
    <definedName name="PA_2_6_2" localSheetId="28">#REF!</definedName>
    <definedName name="PA_2_6_2" localSheetId="29">#REF!</definedName>
    <definedName name="PA_2_6_2" localSheetId="30">#REF!</definedName>
    <definedName name="PA_2_6_2" localSheetId="31">#REF!</definedName>
    <definedName name="PA_2_6_2" localSheetId="32">#REF!</definedName>
    <definedName name="PA_2_6_2">#REF!</definedName>
    <definedName name="PA_3_1" localSheetId="4">#REF!</definedName>
    <definedName name="PA_3_1" localSheetId="5">#REF!</definedName>
    <definedName name="PA_3_1" localSheetId="8">#REF!</definedName>
    <definedName name="PA_3_1" localSheetId="9">#REF!</definedName>
    <definedName name="PA_3_1" localSheetId="10">#REF!</definedName>
    <definedName name="PA_3_1" localSheetId="13">#REF!</definedName>
    <definedName name="PA_3_1" localSheetId="14">#REF!</definedName>
    <definedName name="PA_3_1" localSheetId="15">#REF!</definedName>
    <definedName name="PA_3_1" localSheetId="16">#REF!</definedName>
    <definedName name="PA_3_1" localSheetId="17">#REF!</definedName>
    <definedName name="PA_3_1" localSheetId="19">#REF!</definedName>
    <definedName name="PA_3_1" localSheetId="22">#REF!</definedName>
    <definedName name="PA_3_1" localSheetId="23">#REF!</definedName>
    <definedName name="PA_3_1" localSheetId="25">#REF!</definedName>
    <definedName name="PA_3_1" localSheetId="26">#REF!</definedName>
    <definedName name="PA_3_1" localSheetId="27">#REF!</definedName>
    <definedName name="PA_3_1" localSheetId="28">#REF!</definedName>
    <definedName name="PA_3_1" localSheetId="29">#REF!</definedName>
    <definedName name="PA_3_1" localSheetId="30">#REF!</definedName>
    <definedName name="PA_3_1" localSheetId="31">#REF!</definedName>
    <definedName name="PA_3_1" localSheetId="32">#REF!</definedName>
    <definedName name="PA_3_1">#REF!</definedName>
    <definedName name="PA_3_2" localSheetId="4">#REF!</definedName>
    <definedName name="PA_3_2" localSheetId="5">#REF!</definedName>
    <definedName name="PA_3_2" localSheetId="8">#REF!</definedName>
    <definedName name="PA_3_2" localSheetId="9">#REF!</definedName>
    <definedName name="PA_3_2" localSheetId="10">#REF!</definedName>
    <definedName name="PA_3_2" localSheetId="13">#REF!</definedName>
    <definedName name="PA_3_2" localSheetId="14">#REF!</definedName>
    <definedName name="PA_3_2" localSheetId="15">#REF!</definedName>
    <definedName name="PA_3_2" localSheetId="16">#REF!</definedName>
    <definedName name="PA_3_2" localSheetId="17">#REF!</definedName>
    <definedName name="PA_3_2" localSheetId="19">#REF!</definedName>
    <definedName name="PA_3_2" localSheetId="22">#REF!</definedName>
    <definedName name="PA_3_2" localSheetId="23">#REF!</definedName>
    <definedName name="PA_3_2" localSheetId="25">#REF!</definedName>
    <definedName name="PA_3_2" localSheetId="26">#REF!</definedName>
    <definedName name="PA_3_2" localSheetId="27">#REF!</definedName>
    <definedName name="PA_3_2" localSheetId="28">#REF!</definedName>
    <definedName name="PA_3_2" localSheetId="29">#REF!</definedName>
    <definedName name="PA_3_2" localSheetId="30">#REF!</definedName>
    <definedName name="PA_3_2" localSheetId="31">#REF!</definedName>
    <definedName name="PA_3_2" localSheetId="32">#REF!</definedName>
    <definedName name="PA_3_2">#REF!</definedName>
    <definedName name="PA_3_3" localSheetId="4">#REF!</definedName>
    <definedName name="PA_3_3" localSheetId="5">#REF!</definedName>
    <definedName name="PA_3_3" localSheetId="8">#REF!</definedName>
    <definedName name="PA_3_3" localSheetId="9">#REF!</definedName>
    <definedName name="PA_3_3" localSheetId="10">#REF!</definedName>
    <definedName name="PA_3_3" localSheetId="13">#REF!</definedName>
    <definedName name="PA_3_3" localSheetId="14">#REF!</definedName>
    <definedName name="PA_3_3" localSheetId="15">#REF!</definedName>
    <definedName name="PA_3_3" localSheetId="16">#REF!</definedName>
    <definedName name="PA_3_3" localSheetId="17">#REF!</definedName>
    <definedName name="PA_3_3" localSheetId="19">#REF!</definedName>
    <definedName name="PA_3_3" localSheetId="22">#REF!</definedName>
    <definedName name="PA_3_3" localSheetId="23">#REF!</definedName>
    <definedName name="PA_3_3" localSheetId="25">#REF!</definedName>
    <definedName name="PA_3_3" localSheetId="26">#REF!</definedName>
    <definedName name="PA_3_3" localSheetId="27">#REF!</definedName>
    <definedName name="PA_3_3" localSheetId="28">#REF!</definedName>
    <definedName name="PA_3_3" localSheetId="29">#REF!</definedName>
    <definedName name="PA_3_3" localSheetId="30">#REF!</definedName>
    <definedName name="PA_3_3" localSheetId="31">#REF!</definedName>
    <definedName name="PA_3_3" localSheetId="32">#REF!</definedName>
    <definedName name="PA_3_3">#REF!</definedName>
    <definedName name="PA_3_5" localSheetId="4">#REF!</definedName>
    <definedName name="PA_3_5" localSheetId="5">#REF!</definedName>
    <definedName name="PA_3_5" localSheetId="8">#REF!</definedName>
    <definedName name="PA_3_5" localSheetId="9">#REF!</definedName>
    <definedName name="PA_3_5" localSheetId="10">#REF!</definedName>
    <definedName name="PA_3_5" localSheetId="13">#REF!</definedName>
    <definedName name="PA_3_5" localSheetId="14">#REF!</definedName>
    <definedName name="PA_3_5" localSheetId="15">#REF!</definedName>
    <definedName name="PA_3_5" localSheetId="16">#REF!</definedName>
    <definedName name="PA_3_5" localSheetId="17">#REF!</definedName>
    <definedName name="PA_3_5" localSheetId="19">#REF!</definedName>
    <definedName name="PA_3_5" localSheetId="22">#REF!</definedName>
    <definedName name="PA_3_5" localSheetId="23">#REF!</definedName>
    <definedName name="PA_3_5" localSheetId="25">#REF!</definedName>
    <definedName name="PA_3_5" localSheetId="26">#REF!</definedName>
    <definedName name="PA_3_5" localSheetId="27">#REF!</definedName>
    <definedName name="PA_3_5" localSheetId="28">#REF!</definedName>
    <definedName name="PA_3_5" localSheetId="29">#REF!</definedName>
    <definedName name="PA_3_5" localSheetId="30">#REF!</definedName>
    <definedName name="PA_3_5" localSheetId="31">#REF!</definedName>
    <definedName name="PA_3_5" localSheetId="32">#REF!</definedName>
    <definedName name="PA_3_5">#REF!</definedName>
    <definedName name="PA_3_6" localSheetId="4">#REF!</definedName>
    <definedName name="PA_3_6" localSheetId="5">#REF!</definedName>
    <definedName name="PA_3_6" localSheetId="8">#REF!</definedName>
    <definedName name="PA_3_6" localSheetId="9">#REF!</definedName>
    <definedName name="PA_3_6" localSheetId="10">#REF!</definedName>
    <definedName name="PA_3_6" localSheetId="13">#REF!</definedName>
    <definedName name="PA_3_6" localSheetId="14">#REF!</definedName>
    <definedName name="PA_3_6" localSheetId="15">#REF!</definedName>
    <definedName name="PA_3_6" localSheetId="16">#REF!</definedName>
    <definedName name="PA_3_6" localSheetId="17">#REF!</definedName>
    <definedName name="PA_3_6" localSheetId="19">#REF!</definedName>
    <definedName name="PA_3_6" localSheetId="22">#REF!</definedName>
    <definedName name="PA_3_6" localSheetId="23">#REF!</definedName>
    <definedName name="PA_3_6" localSheetId="25">#REF!</definedName>
    <definedName name="PA_3_6" localSheetId="26">#REF!</definedName>
    <definedName name="PA_3_6" localSheetId="27">#REF!</definedName>
    <definedName name="PA_3_6" localSheetId="28">#REF!</definedName>
    <definedName name="PA_3_6" localSheetId="29">#REF!</definedName>
    <definedName name="PA_3_6" localSheetId="30">#REF!</definedName>
    <definedName name="PA_3_6" localSheetId="31">#REF!</definedName>
    <definedName name="PA_3_6" localSheetId="32">#REF!</definedName>
    <definedName name="PA_3_6">#REF!</definedName>
    <definedName name="PA_3_7" localSheetId="4">#REF!</definedName>
    <definedName name="PA_3_7" localSheetId="5">#REF!</definedName>
    <definedName name="PA_3_7" localSheetId="8">#REF!</definedName>
    <definedName name="PA_3_7" localSheetId="9">#REF!</definedName>
    <definedName name="PA_3_7" localSheetId="10">#REF!</definedName>
    <definedName name="PA_3_7" localSheetId="13">#REF!</definedName>
    <definedName name="PA_3_7" localSheetId="14">#REF!</definedName>
    <definedName name="PA_3_7" localSheetId="15">#REF!</definedName>
    <definedName name="PA_3_7" localSheetId="16">#REF!</definedName>
    <definedName name="PA_3_7" localSheetId="17">#REF!</definedName>
    <definedName name="PA_3_7" localSheetId="19">#REF!</definedName>
    <definedName name="PA_3_7" localSheetId="22">#REF!</definedName>
    <definedName name="PA_3_7" localSheetId="23">#REF!</definedName>
    <definedName name="PA_3_7" localSheetId="25">#REF!</definedName>
    <definedName name="PA_3_7" localSheetId="26">#REF!</definedName>
    <definedName name="PA_3_7" localSheetId="27">#REF!</definedName>
    <definedName name="PA_3_7" localSheetId="28">#REF!</definedName>
    <definedName name="PA_3_7" localSheetId="29">#REF!</definedName>
    <definedName name="PA_3_7" localSheetId="30">#REF!</definedName>
    <definedName name="PA_3_7" localSheetId="31">#REF!</definedName>
    <definedName name="PA_3_7" localSheetId="32">#REF!</definedName>
    <definedName name="PA_3_7">#REF!</definedName>
    <definedName name="PA_3_8" localSheetId="4">#REF!</definedName>
    <definedName name="PA_3_8" localSheetId="5">#REF!</definedName>
    <definedName name="PA_3_8" localSheetId="8">#REF!</definedName>
    <definedName name="PA_3_8" localSheetId="9">#REF!</definedName>
    <definedName name="PA_3_8" localSheetId="10">#REF!</definedName>
    <definedName name="PA_3_8" localSheetId="13">#REF!</definedName>
    <definedName name="PA_3_8" localSheetId="14">#REF!</definedName>
    <definedName name="PA_3_8" localSheetId="15">#REF!</definedName>
    <definedName name="PA_3_8" localSheetId="16">#REF!</definedName>
    <definedName name="PA_3_8" localSheetId="17">#REF!</definedName>
    <definedName name="PA_3_8" localSheetId="19">#REF!</definedName>
    <definedName name="PA_3_8" localSheetId="22">#REF!</definedName>
    <definedName name="PA_3_8" localSheetId="23">#REF!</definedName>
    <definedName name="PA_3_8" localSheetId="25">#REF!</definedName>
    <definedName name="PA_3_8" localSheetId="26">#REF!</definedName>
    <definedName name="PA_3_8" localSheetId="27">#REF!</definedName>
    <definedName name="PA_3_8" localSheetId="28">#REF!</definedName>
    <definedName name="PA_3_8" localSheetId="29">#REF!</definedName>
    <definedName name="PA_3_8" localSheetId="30">#REF!</definedName>
    <definedName name="PA_3_8" localSheetId="31">#REF!</definedName>
    <definedName name="PA_3_8" localSheetId="32">#REF!</definedName>
    <definedName name="PA_3_8">#REF!</definedName>
    <definedName name="PA_3_9" localSheetId="4">#REF!</definedName>
    <definedName name="PA_3_9" localSheetId="5">#REF!</definedName>
    <definedName name="PA_3_9" localSheetId="8">#REF!</definedName>
    <definedName name="PA_3_9" localSheetId="9">#REF!</definedName>
    <definedName name="PA_3_9" localSheetId="10">#REF!</definedName>
    <definedName name="PA_3_9" localSheetId="13">#REF!</definedName>
    <definedName name="PA_3_9" localSheetId="14">#REF!</definedName>
    <definedName name="PA_3_9" localSheetId="15">#REF!</definedName>
    <definedName name="PA_3_9" localSheetId="16">#REF!</definedName>
    <definedName name="PA_3_9" localSheetId="17">#REF!</definedName>
    <definedName name="PA_3_9" localSheetId="19">#REF!</definedName>
    <definedName name="PA_3_9" localSheetId="22">#REF!</definedName>
    <definedName name="PA_3_9" localSheetId="23">#REF!</definedName>
    <definedName name="PA_3_9" localSheetId="25">#REF!</definedName>
    <definedName name="PA_3_9" localSheetId="26">#REF!</definedName>
    <definedName name="PA_3_9" localSheetId="27">#REF!</definedName>
    <definedName name="PA_3_9" localSheetId="28">#REF!</definedName>
    <definedName name="PA_3_9" localSheetId="29">#REF!</definedName>
    <definedName name="PA_3_9" localSheetId="30">#REF!</definedName>
    <definedName name="PA_3_9" localSheetId="31">#REF!</definedName>
    <definedName name="PA_3_9" localSheetId="32">#REF!</definedName>
    <definedName name="PA_3_9">#REF!</definedName>
    <definedName name="PA_4_1_1_1" localSheetId="4">#REF!</definedName>
    <definedName name="PA_4_1_1_1" localSheetId="5">#REF!</definedName>
    <definedName name="PA_4_1_1_1" localSheetId="8">#REF!</definedName>
    <definedName name="PA_4_1_1_1" localSheetId="9">#REF!</definedName>
    <definedName name="PA_4_1_1_1" localSheetId="10">#REF!</definedName>
    <definedName name="PA_4_1_1_1" localSheetId="13">#REF!</definedName>
    <definedName name="PA_4_1_1_1" localSheetId="14">#REF!</definedName>
    <definedName name="PA_4_1_1_1" localSheetId="15">#REF!</definedName>
    <definedName name="PA_4_1_1_1" localSheetId="16">#REF!</definedName>
    <definedName name="PA_4_1_1_1" localSheetId="17">#REF!</definedName>
    <definedName name="PA_4_1_1_1" localSheetId="19">#REF!</definedName>
    <definedName name="PA_4_1_1_1" localSheetId="22">#REF!</definedName>
    <definedName name="PA_4_1_1_1" localSheetId="23">#REF!</definedName>
    <definedName name="PA_4_1_1_1" localSheetId="25">#REF!</definedName>
    <definedName name="PA_4_1_1_1" localSheetId="26">#REF!</definedName>
    <definedName name="PA_4_1_1_1" localSheetId="27">#REF!</definedName>
    <definedName name="PA_4_1_1_1" localSheetId="28">#REF!</definedName>
    <definedName name="PA_4_1_1_1" localSheetId="29">#REF!</definedName>
    <definedName name="PA_4_1_1_1" localSheetId="30">#REF!</definedName>
    <definedName name="PA_4_1_1_1" localSheetId="31">#REF!</definedName>
    <definedName name="PA_4_1_1_1" localSheetId="32">#REF!</definedName>
    <definedName name="PA_4_1_1_1">#REF!</definedName>
    <definedName name="PA_4_1_3" localSheetId="4">#REF!</definedName>
    <definedName name="PA_4_1_3" localSheetId="5">#REF!</definedName>
    <definedName name="PA_4_1_3" localSheetId="8">#REF!</definedName>
    <definedName name="PA_4_1_3" localSheetId="9">#REF!</definedName>
    <definedName name="PA_4_1_3" localSheetId="10">#REF!</definedName>
    <definedName name="PA_4_1_3" localSheetId="13">#REF!</definedName>
    <definedName name="PA_4_1_3" localSheetId="14">#REF!</definedName>
    <definedName name="PA_4_1_3" localSheetId="15">#REF!</definedName>
    <definedName name="PA_4_1_3" localSheetId="16">#REF!</definedName>
    <definedName name="PA_4_1_3" localSheetId="17">#REF!</definedName>
    <definedName name="PA_4_1_3" localSheetId="19">#REF!</definedName>
    <definedName name="PA_4_1_3" localSheetId="22">#REF!</definedName>
    <definedName name="PA_4_1_3" localSheetId="23">#REF!</definedName>
    <definedName name="PA_4_1_3" localSheetId="25">#REF!</definedName>
    <definedName name="PA_4_1_3" localSheetId="26">#REF!</definedName>
    <definedName name="PA_4_1_3" localSheetId="27">#REF!</definedName>
    <definedName name="PA_4_1_3" localSheetId="28">#REF!</definedName>
    <definedName name="PA_4_1_3" localSheetId="29">#REF!</definedName>
    <definedName name="PA_4_1_3" localSheetId="30">#REF!</definedName>
    <definedName name="PA_4_1_3" localSheetId="31">#REF!</definedName>
    <definedName name="PA_4_1_3" localSheetId="32">#REF!</definedName>
    <definedName name="PA_4_1_3">#REF!</definedName>
    <definedName name="PA_4_1_4" localSheetId="4">#REF!</definedName>
    <definedName name="PA_4_1_4" localSheetId="5">#REF!</definedName>
    <definedName name="PA_4_1_4" localSheetId="8">#REF!</definedName>
    <definedName name="PA_4_1_4" localSheetId="9">#REF!</definedName>
    <definedName name="PA_4_1_4" localSheetId="10">#REF!</definedName>
    <definedName name="PA_4_1_4" localSheetId="13">#REF!</definedName>
    <definedName name="PA_4_1_4" localSheetId="14">#REF!</definedName>
    <definedName name="PA_4_1_4" localSheetId="15">#REF!</definedName>
    <definedName name="PA_4_1_4" localSheetId="16">#REF!</definedName>
    <definedName name="PA_4_1_4" localSheetId="17">#REF!</definedName>
    <definedName name="PA_4_1_4" localSheetId="19">#REF!</definedName>
    <definedName name="PA_4_1_4" localSheetId="22">#REF!</definedName>
    <definedName name="PA_4_1_4" localSheetId="23">#REF!</definedName>
    <definedName name="PA_4_1_4" localSheetId="25">#REF!</definedName>
    <definedName name="PA_4_1_4" localSheetId="26">#REF!</definedName>
    <definedName name="PA_4_1_4" localSheetId="27">#REF!</definedName>
    <definedName name="PA_4_1_4" localSheetId="28">#REF!</definedName>
    <definedName name="PA_4_1_4" localSheetId="29">#REF!</definedName>
    <definedName name="PA_4_1_4" localSheetId="30">#REF!</definedName>
    <definedName name="PA_4_1_4" localSheetId="31">#REF!</definedName>
    <definedName name="PA_4_1_4" localSheetId="32">#REF!</definedName>
    <definedName name="PA_4_1_4">#REF!</definedName>
    <definedName name="pa_4_2" localSheetId="4">#REF!</definedName>
    <definedName name="pa_4_2" localSheetId="5">#REF!</definedName>
    <definedName name="pa_4_2" localSheetId="8">#REF!</definedName>
    <definedName name="pa_4_2" localSheetId="9">#REF!</definedName>
    <definedName name="pa_4_2" localSheetId="10">#REF!</definedName>
    <definedName name="pa_4_2" localSheetId="13">#REF!</definedName>
    <definedName name="pa_4_2" localSheetId="14">#REF!</definedName>
    <definedName name="pa_4_2" localSheetId="15">#REF!</definedName>
    <definedName name="pa_4_2" localSheetId="16">#REF!</definedName>
    <definedName name="pa_4_2" localSheetId="17">#REF!</definedName>
    <definedName name="pa_4_2" localSheetId="19">#REF!</definedName>
    <definedName name="pa_4_2" localSheetId="22">#REF!</definedName>
    <definedName name="pa_4_2" localSheetId="23">#REF!</definedName>
    <definedName name="pa_4_2" localSheetId="25">#REF!</definedName>
    <definedName name="pa_4_2" localSheetId="26">#REF!</definedName>
    <definedName name="pa_4_2" localSheetId="27">#REF!</definedName>
    <definedName name="pa_4_2" localSheetId="28">#REF!</definedName>
    <definedName name="pa_4_2" localSheetId="29">#REF!</definedName>
    <definedName name="pa_4_2" localSheetId="30">#REF!</definedName>
    <definedName name="pa_4_2" localSheetId="31">#REF!</definedName>
    <definedName name="pa_4_2" localSheetId="32">#REF!</definedName>
    <definedName name="pa_4_2">#REF!</definedName>
    <definedName name="pa_4_2_1" localSheetId="4">#REF!</definedName>
    <definedName name="pa_4_2_1" localSheetId="5">#REF!</definedName>
    <definedName name="pa_4_2_1" localSheetId="8">#REF!</definedName>
    <definedName name="pa_4_2_1" localSheetId="9">#REF!</definedName>
    <definedName name="pa_4_2_1" localSheetId="10">#REF!</definedName>
    <definedName name="pa_4_2_1" localSheetId="13">#REF!</definedName>
    <definedName name="pa_4_2_1" localSheetId="14">#REF!</definedName>
    <definedName name="pa_4_2_1" localSheetId="15">#REF!</definedName>
    <definedName name="pa_4_2_1" localSheetId="16">#REF!</definedName>
    <definedName name="pa_4_2_1" localSheetId="17">#REF!</definedName>
    <definedName name="pa_4_2_1" localSheetId="19">#REF!</definedName>
    <definedName name="pa_4_2_1" localSheetId="22">#REF!</definedName>
    <definedName name="pa_4_2_1" localSheetId="23">#REF!</definedName>
    <definedName name="pa_4_2_1" localSheetId="25">#REF!</definedName>
    <definedName name="pa_4_2_1" localSheetId="26">#REF!</definedName>
    <definedName name="pa_4_2_1" localSheetId="27">#REF!</definedName>
    <definedName name="pa_4_2_1" localSheetId="28">#REF!</definedName>
    <definedName name="pa_4_2_1" localSheetId="29">#REF!</definedName>
    <definedName name="pa_4_2_1" localSheetId="30">#REF!</definedName>
    <definedName name="pa_4_2_1" localSheetId="31">#REF!</definedName>
    <definedName name="pa_4_2_1" localSheetId="32">#REF!</definedName>
    <definedName name="pa_4_2_1">#REF!</definedName>
    <definedName name="pa_4_2_2" localSheetId="4">#REF!</definedName>
    <definedName name="pa_4_2_2" localSheetId="5">#REF!</definedName>
    <definedName name="pa_4_2_2" localSheetId="8">#REF!</definedName>
    <definedName name="pa_4_2_2" localSheetId="9">#REF!</definedName>
    <definedName name="pa_4_2_2" localSheetId="10">#REF!</definedName>
    <definedName name="pa_4_2_2" localSheetId="13">#REF!</definedName>
    <definedName name="pa_4_2_2" localSheetId="14">#REF!</definedName>
    <definedName name="pa_4_2_2" localSheetId="15">#REF!</definedName>
    <definedName name="pa_4_2_2" localSheetId="16">#REF!</definedName>
    <definedName name="pa_4_2_2" localSheetId="17">#REF!</definedName>
    <definedName name="pa_4_2_2" localSheetId="19">#REF!</definedName>
    <definedName name="pa_4_2_2" localSheetId="22">#REF!</definedName>
    <definedName name="pa_4_2_2" localSheetId="23">#REF!</definedName>
    <definedName name="pa_4_2_2" localSheetId="25">#REF!</definedName>
    <definedName name="pa_4_2_2" localSheetId="26">#REF!</definedName>
    <definedName name="pa_4_2_2" localSheetId="27">#REF!</definedName>
    <definedName name="pa_4_2_2" localSheetId="28">#REF!</definedName>
    <definedName name="pa_4_2_2" localSheetId="29">#REF!</definedName>
    <definedName name="pa_4_2_2" localSheetId="30">#REF!</definedName>
    <definedName name="pa_4_2_2" localSheetId="31">#REF!</definedName>
    <definedName name="pa_4_2_2" localSheetId="32">#REF!</definedName>
    <definedName name="pa_4_2_2">#REF!</definedName>
    <definedName name="PA_4_2_3" localSheetId="4">#REF!</definedName>
    <definedName name="PA_4_2_3" localSheetId="5">#REF!</definedName>
    <definedName name="PA_4_2_3" localSheetId="8">#REF!</definedName>
    <definedName name="PA_4_2_3" localSheetId="9">#REF!</definedName>
    <definedName name="PA_4_2_3" localSheetId="10">#REF!</definedName>
    <definedName name="PA_4_2_3" localSheetId="13">#REF!</definedName>
    <definedName name="PA_4_2_3" localSheetId="14">#REF!</definedName>
    <definedName name="PA_4_2_3" localSheetId="15">#REF!</definedName>
    <definedName name="PA_4_2_3" localSheetId="16">#REF!</definedName>
    <definedName name="PA_4_2_3" localSheetId="17">#REF!</definedName>
    <definedName name="PA_4_2_3" localSheetId="19">#REF!</definedName>
    <definedName name="PA_4_2_3" localSheetId="22">#REF!</definedName>
    <definedName name="PA_4_2_3" localSheetId="23">#REF!</definedName>
    <definedName name="PA_4_2_3" localSheetId="25">#REF!</definedName>
    <definedName name="PA_4_2_3" localSheetId="26">#REF!</definedName>
    <definedName name="PA_4_2_3" localSheetId="27">#REF!</definedName>
    <definedName name="PA_4_2_3" localSheetId="28">#REF!</definedName>
    <definedName name="PA_4_2_3" localSheetId="29">#REF!</definedName>
    <definedName name="PA_4_2_3" localSheetId="30">#REF!</definedName>
    <definedName name="PA_4_2_3" localSheetId="31">#REF!</definedName>
    <definedName name="PA_4_2_3" localSheetId="32">#REF!</definedName>
    <definedName name="PA_4_2_3">#REF!</definedName>
    <definedName name="PA_4_3" localSheetId="4">#REF!</definedName>
    <definedName name="PA_4_3" localSheetId="5">#REF!</definedName>
    <definedName name="PA_4_3" localSheetId="8">#REF!</definedName>
    <definedName name="PA_4_3" localSheetId="9">#REF!</definedName>
    <definedName name="PA_4_3" localSheetId="10">#REF!</definedName>
    <definedName name="PA_4_3" localSheetId="13">#REF!</definedName>
    <definedName name="PA_4_3" localSheetId="14">#REF!</definedName>
    <definedName name="PA_4_3" localSheetId="15">#REF!</definedName>
    <definedName name="PA_4_3" localSheetId="16">#REF!</definedName>
    <definedName name="PA_4_3" localSheetId="17">#REF!</definedName>
    <definedName name="PA_4_3" localSheetId="19">#REF!</definedName>
    <definedName name="PA_4_3" localSheetId="22">#REF!</definedName>
    <definedName name="PA_4_3" localSheetId="23">#REF!</definedName>
    <definedName name="PA_4_3" localSheetId="25">#REF!</definedName>
    <definedName name="PA_4_3" localSheetId="26">#REF!</definedName>
    <definedName name="PA_4_3" localSheetId="27">#REF!</definedName>
    <definedName name="PA_4_3" localSheetId="28">#REF!</definedName>
    <definedName name="PA_4_3" localSheetId="29">#REF!</definedName>
    <definedName name="PA_4_3" localSheetId="30">#REF!</definedName>
    <definedName name="PA_4_3" localSheetId="31">#REF!</definedName>
    <definedName name="PA_4_3" localSheetId="32">#REF!</definedName>
    <definedName name="PA_4_3">#REF!</definedName>
    <definedName name="PA_4_3_1" localSheetId="4">#REF!</definedName>
    <definedName name="PA_4_3_1" localSheetId="5">#REF!</definedName>
    <definedName name="PA_4_3_1" localSheetId="8">#REF!</definedName>
    <definedName name="PA_4_3_1" localSheetId="9">#REF!</definedName>
    <definedName name="PA_4_3_1" localSheetId="10">#REF!</definedName>
    <definedName name="PA_4_3_1" localSheetId="13">#REF!</definedName>
    <definedName name="PA_4_3_1" localSheetId="14">#REF!</definedName>
    <definedName name="PA_4_3_1" localSheetId="15">#REF!</definedName>
    <definedName name="PA_4_3_1" localSheetId="16">#REF!</definedName>
    <definedName name="PA_4_3_1" localSheetId="17">#REF!</definedName>
    <definedName name="PA_4_3_1" localSheetId="19">#REF!</definedName>
    <definedName name="PA_4_3_1" localSheetId="22">#REF!</definedName>
    <definedName name="PA_4_3_1" localSheetId="23">#REF!</definedName>
    <definedName name="PA_4_3_1" localSheetId="25">#REF!</definedName>
    <definedName name="PA_4_3_1" localSheetId="26">#REF!</definedName>
    <definedName name="PA_4_3_1" localSheetId="27">#REF!</definedName>
    <definedName name="PA_4_3_1" localSheetId="28">#REF!</definedName>
    <definedName name="PA_4_3_1" localSheetId="29">#REF!</definedName>
    <definedName name="PA_4_3_1" localSheetId="30">#REF!</definedName>
    <definedName name="PA_4_3_1" localSheetId="31">#REF!</definedName>
    <definedName name="PA_4_3_1" localSheetId="32">#REF!</definedName>
    <definedName name="PA_4_3_1">#REF!</definedName>
    <definedName name="PA_4_3_2" localSheetId="4">#REF!</definedName>
    <definedName name="PA_4_3_2" localSheetId="5">#REF!</definedName>
    <definedName name="PA_4_3_2" localSheetId="8">#REF!</definedName>
    <definedName name="PA_4_3_2" localSheetId="9">#REF!</definedName>
    <definedName name="PA_4_3_2" localSheetId="10">#REF!</definedName>
    <definedName name="PA_4_3_2" localSheetId="13">#REF!</definedName>
    <definedName name="PA_4_3_2" localSheetId="14">#REF!</definedName>
    <definedName name="PA_4_3_2" localSheetId="15">#REF!</definedName>
    <definedName name="PA_4_3_2" localSheetId="16">#REF!</definedName>
    <definedName name="PA_4_3_2" localSheetId="17">#REF!</definedName>
    <definedName name="PA_4_3_2" localSheetId="19">#REF!</definedName>
    <definedName name="PA_4_3_2" localSheetId="22">#REF!</definedName>
    <definedName name="PA_4_3_2" localSheetId="23">#REF!</definedName>
    <definedName name="PA_4_3_2" localSheetId="25">#REF!</definedName>
    <definedName name="PA_4_3_2" localSheetId="26">#REF!</definedName>
    <definedName name="PA_4_3_2" localSheetId="27">#REF!</definedName>
    <definedName name="PA_4_3_2" localSheetId="28">#REF!</definedName>
    <definedName name="PA_4_3_2" localSheetId="29">#REF!</definedName>
    <definedName name="PA_4_3_2" localSheetId="30">#REF!</definedName>
    <definedName name="PA_4_3_2" localSheetId="31">#REF!</definedName>
    <definedName name="PA_4_3_2" localSheetId="32">#REF!</definedName>
    <definedName name="PA_4_3_2">#REF!</definedName>
    <definedName name="PA_4_3_2_1" localSheetId="4">#REF!</definedName>
    <definedName name="PA_4_3_2_1" localSheetId="5">#REF!</definedName>
    <definedName name="PA_4_3_2_1" localSheetId="8">#REF!</definedName>
    <definedName name="PA_4_3_2_1" localSheetId="9">#REF!</definedName>
    <definedName name="PA_4_3_2_1" localSheetId="10">#REF!</definedName>
    <definedName name="PA_4_3_2_1" localSheetId="13">#REF!</definedName>
    <definedName name="PA_4_3_2_1" localSheetId="14">#REF!</definedName>
    <definedName name="PA_4_3_2_1" localSheetId="15">#REF!</definedName>
    <definedName name="PA_4_3_2_1" localSheetId="16">#REF!</definedName>
    <definedName name="PA_4_3_2_1" localSheetId="17">#REF!</definedName>
    <definedName name="PA_4_3_2_1" localSheetId="19">#REF!</definedName>
    <definedName name="PA_4_3_2_1" localSheetId="22">#REF!</definedName>
    <definedName name="PA_4_3_2_1" localSheetId="23">#REF!</definedName>
    <definedName name="PA_4_3_2_1" localSheetId="25">#REF!</definedName>
    <definedName name="PA_4_3_2_1" localSheetId="26">#REF!</definedName>
    <definedName name="PA_4_3_2_1" localSheetId="27">#REF!</definedName>
    <definedName name="PA_4_3_2_1" localSheetId="28">#REF!</definedName>
    <definedName name="PA_4_3_2_1" localSheetId="29">#REF!</definedName>
    <definedName name="PA_4_3_2_1" localSheetId="30">#REF!</definedName>
    <definedName name="PA_4_3_2_1" localSheetId="31">#REF!</definedName>
    <definedName name="PA_4_3_2_1" localSheetId="32">#REF!</definedName>
    <definedName name="PA_4_3_2_1">#REF!</definedName>
    <definedName name="PA_4_3_2_2" localSheetId="4">#REF!</definedName>
    <definedName name="PA_4_3_2_2" localSheetId="5">#REF!</definedName>
    <definedName name="PA_4_3_2_2" localSheetId="8">#REF!</definedName>
    <definedName name="PA_4_3_2_2" localSheetId="9">#REF!</definedName>
    <definedName name="PA_4_3_2_2" localSheetId="10">#REF!</definedName>
    <definedName name="PA_4_3_2_2" localSheetId="13">#REF!</definedName>
    <definedName name="PA_4_3_2_2" localSheetId="14">#REF!</definedName>
    <definedName name="PA_4_3_2_2" localSheetId="15">#REF!</definedName>
    <definedName name="PA_4_3_2_2" localSheetId="16">#REF!</definedName>
    <definedName name="PA_4_3_2_2" localSheetId="17">#REF!</definedName>
    <definedName name="PA_4_3_2_2" localSheetId="19">#REF!</definedName>
    <definedName name="PA_4_3_2_2" localSheetId="22">#REF!</definedName>
    <definedName name="PA_4_3_2_2" localSheetId="23">#REF!</definedName>
    <definedName name="PA_4_3_2_2" localSheetId="25">#REF!</definedName>
    <definedName name="PA_4_3_2_2" localSheetId="26">#REF!</definedName>
    <definedName name="PA_4_3_2_2" localSheetId="27">#REF!</definedName>
    <definedName name="PA_4_3_2_2" localSheetId="28">#REF!</definedName>
    <definedName name="PA_4_3_2_2" localSheetId="29">#REF!</definedName>
    <definedName name="PA_4_3_2_2" localSheetId="30">#REF!</definedName>
    <definedName name="PA_4_3_2_2" localSheetId="31">#REF!</definedName>
    <definedName name="PA_4_3_2_2" localSheetId="32">#REF!</definedName>
    <definedName name="PA_4_3_2_2">#REF!</definedName>
    <definedName name="PA_4_3_3" localSheetId="4">#REF!</definedName>
    <definedName name="PA_4_3_3" localSheetId="5">#REF!</definedName>
    <definedName name="PA_4_3_3" localSheetId="8">#REF!</definedName>
    <definedName name="PA_4_3_3" localSheetId="9">#REF!</definedName>
    <definedName name="PA_4_3_3" localSheetId="10">#REF!</definedName>
    <definedName name="PA_4_3_3" localSheetId="13">#REF!</definedName>
    <definedName name="PA_4_3_3" localSheetId="14">#REF!</definedName>
    <definedName name="PA_4_3_3" localSheetId="15">#REF!</definedName>
    <definedName name="PA_4_3_3" localSheetId="16">#REF!</definedName>
    <definedName name="PA_4_3_3" localSheetId="17">#REF!</definedName>
    <definedName name="PA_4_3_3" localSheetId="19">#REF!</definedName>
    <definedName name="PA_4_3_3" localSheetId="22">#REF!</definedName>
    <definedName name="PA_4_3_3" localSheetId="23">#REF!</definedName>
    <definedName name="PA_4_3_3" localSheetId="25">#REF!</definedName>
    <definedName name="PA_4_3_3" localSheetId="26">#REF!</definedName>
    <definedName name="PA_4_3_3" localSheetId="27">#REF!</definedName>
    <definedName name="PA_4_3_3" localSheetId="28">#REF!</definedName>
    <definedName name="PA_4_3_3" localSheetId="29">#REF!</definedName>
    <definedName name="PA_4_3_3" localSheetId="30">#REF!</definedName>
    <definedName name="PA_4_3_3" localSheetId="31">#REF!</definedName>
    <definedName name="PA_4_3_3" localSheetId="32">#REF!</definedName>
    <definedName name="PA_4_3_3">#REF!</definedName>
    <definedName name="PA_4_3_5" localSheetId="4">#REF!</definedName>
    <definedName name="PA_4_3_5" localSheetId="5">#REF!</definedName>
    <definedName name="PA_4_3_5" localSheetId="8">#REF!</definedName>
    <definedName name="PA_4_3_5" localSheetId="9">#REF!</definedName>
    <definedName name="PA_4_3_5" localSheetId="10">#REF!</definedName>
    <definedName name="PA_4_3_5" localSheetId="13">#REF!</definedName>
    <definedName name="PA_4_3_5" localSheetId="14">#REF!</definedName>
    <definedName name="PA_4_3_5" localSheetId="15">#REF!</definedName>
    <definedName name="PA_4_3_5" localSheetId="16">#REF!</definedName>
    <definedName name="PA_4_3_5" localSheetId="17">#REF!</definedName>
    <definedName name="PA_4_3_5" localSheetId="19">#REF!</definedName>
    <definedName name="PA_4_3_5" localSheetId="22">#REF!</definedName>
    <definedName name="PA_4_3_5" localSheetId="23">#REF!</definedName>
    <definedName name="PA_4_3_5" localSheetId="25">#REF!</definedName>
    <definedName name="PA_4_3_5" localSheetId="26">#REF!</definedName>
    <definedName name="PA_4_3_5" localSheetId="27">#REF!</definedName>
    <definedName name="PA_4_3_5" localSheetId="28">#REF!</definedName>
    <definedName name="PA_4_3_5" localSheetId="29">#REF!</definedName>
    <definedName name="PA_4_3_5" localSheetId="30">#REF!</definedName>
    <definedName name="PA_4_3_5" localSheetId="31">#REF!</definedName>
    <definedName name="PA_4_3_5" localSheetId="32">#REF!</definedName>
    <definedName name="PA_4_3_5">#REF!</definedName>
    <definedName name="PA_4_4" localSheetId="4">#REF!</definedName>
    <definedName name="PA_4_4" localSheetId="5">#REF!</definedName>
    <definedName name="PA_4_4" localSheetId="8">#REF!</definedName>
    <definedName name="PA_4_4" localSheetId="9">#REF!</definedName>
    <definedName name="PA_4_4" localSheetId="10">#REF!</definedName>
    <definedName name="PA_4_4" localSheetId="13">#REF!</definedName>
    <definedName name="PA_4_4" localSheetId="14">#REF!</definedName>
    <definedName name="PA_4_4" localSheetId="15">#REF!</definedName>
    <definedName name="PA_4_4" localSheetId="16">#REF!</definedName>
    <definedName name="PA_4_4" localSheetId="17">#REF!</definedName>
    <definedName name="PA_4_4" localSheetId="19">#REF!</definedName>
    <definedName name="PA_4_4" localSheetId="22">#REF!</definedName>
    <definedName name="PA_4_4" localSheetId="23">#REF!</definedName>
    <definedName name="PA_4_4" localSheetId="25">#REF!</definedName>
    <definedName name="PA_4_4" localSheetId="26">#REF!</definedName>
    <definedName name="PA_4_4" localSheetId="27">#REF!</definedName>
    <definedName name="PA_4_4" localSheetId="28">#REF!</definedName>
    <definedName name="PA_4_4" localSheetId="29">#REF!</definedName>
    <definedName name="PA_4_4" localSheetId="30">#REF!</definedName>
    <definedName name="PA_4_4" localSheetId="31">#REF!</definedName>
    <definedName name="PA_4_4" localSheetId="32">#REF!</definedName>
    <definedName name="PA_4_4">#REF!</definedName>
    <definedName name="PA_4_4_1" localSheetId="4">#REF!</definedName>
    <definedName name="PA_4_4_1" localSheetId="5">#REF!</definedName>
    <definedName name="PA_4_4_1" localSheetId="8">#REF!</definedName>
    <definedName name="PA_4_4_1" localSheetId="9">#REF!</definedName>
    <definedName name="PA_4_4_1" localSheetId="10">#REF!</definedName>
    <definedName name="PA_4_4_1" localSheetId="13">#REF!</definedName>
    <definedName name="PA_4_4_1" localSheetId="14">#REF!</definedName>
    <definedName name="PA_4_4_1" localSheetId="15">#REF!</definedName>
    <definedName name="PA_4_4_1" localSheetId="16">#REF!</definedName>
    <definedName name="PA_4_4_1" localSheetId="17">#REF!</definedName>
    <definedName name="PA_4_4_1" localSheetId="19">#REF!</definedName>
    <definedName name="PA_4_4_1" localSheetId="22">#REF!</definedName>
    <definedName name="PA_4_4_1" localSheetId="23">#REF!</definedName>
    <definedName name="PA_4_4_1" localSheetId="25">#REF!</definedName>
    <definedName name="PA_4_4_1" localSheetId="26">#REF!</definedName>
    <definedName name="PA_4_4_1" localSheetId="27">#REF!</definedName>
    <definedName name="PA_4_4_1" localSheetId="28">#REF!</definedName>
    <definedName name="PA_4_4_1" localSheetId="29">#REF!</definedName>
    <definedName name="PA_4_4_1" localSheetId="30">#REF!</definedName>
    <definedName name="PA_4_4_1" localSheetId="31">#REF!</definedName>
    <definedName name="PA_4_4_1" localSheetId="32">#REF!</definedName>
    <definedName name="PA_4_4_1">#REF!</definedName>
    <definedName name="PA_4_5" localSheetId="4">#REF!</definedName>
    <definedName name="PA_4_5" localSheetId="5">#REF!</definedName>
    <definedName name="PA_4_5" localSheetId="8">#REF!</definedName>
    <definedName name="PA_4_5" localSheetId="9">#REF!</definedName>
    <definedName name="PA_4_5" localSheetId="10">#REF!</definedName>
    <definedName name="PA_4_5" localSheetId="13">#REF!</definedName>
    <definedName name="PA_4_5" localSheetId="14">#REF!</definedName>
    <definedName name="PA_4_5" localSheetId="15">#REF!</definedName>
    <definedName name="PA_4_5" localSheetId="16">#REF!</definedName>
    <definedName name="PA_4_5" localSheetId="17">#REF!</definedName>
    <definedName name="PA_4_5" localSheetId="19">#REF!</definedName>
    <definedName name="PA_4_5" localSheetId="22">#REF!</definedName>
    <definedName name="PA_4_5" localSheetId="23">#REF!</definedName>
    <definedName name="PA_4_5" localSheetId="25">#REF!</definedName>
    <definedName name="PA_4_5" localSheetId="26">#REF!</definedName>
    <definedName name="PA_4_5" localSheetId="27">#REF!</definedName>
    <definedName name="PA_4_5" localSheetId="28">#REF!</definedName>
    <definedName name="PA_4_5" localSheetId="29">#REF!</definedName>
    <definedName name="PA_4_5" localSheetId="30">#REF!</definedName>
    <definedName name="PA_4_5" localSheetId="31">#REF!</definedName>
    <definedName name="PA_4_5" localSheetId="32">#REF!</definedName>
    <definedName name="PA_4_5">#REF!</definedName>
    <definedName name="PA_4_5_1" localSheetId="4">#REF!</definedName>
    <definedName name="PA_4_5_1" localSheetId="5">#REF!</definedName>
    <definedName name="PA_4_5_1" localSheetId="8">#REF!</definedName>
    <definedName name="PA_4_5_1" localSheetId="9">#REF!</definedName>
    <definedName name="PA_4_5_1" localSheetId="10">#REF!</definedName>
    <definedName name="PA_4_5_1" localSheetId="13">#REF!</definedName>
    <definedName name="PA_4_5_1" localSheetId="14">#REF!</definedName>
    <definedName name="PA_4_5_1" localSheetId="15">#REF!</definedName>
    <definedName name="PA_4_5_1" localSheetId="16">#REF!</definedName>
    <definedName name="PA_4_5_1" localSheetId="17">#REF!</definedName>
    <definedName name="PA_4_5_1" localSheetId="19">#REF!</definedName>
    <definedName name="PA_4_5_1" localSheetId="22">#REF!</definedName>
    <definedName name="PA_4_5_1" localSheetId="23">#REF!</definedName>
    <definedName name="PA_4_5_1" localSheetId="25">#REF!</definedName>
    <definedName name="PA_4_5_1" localSheetId="26">#REF!</definedName>
    <definedName name="PA_4_5_1" localSheetId="27">#REF!</definedName>
    <definedName name="PA_4_5_1" localSheetId="28">#REF!</definedName>
    <definedName name="PA_4_5_1" localSheetId="29">#REF!</definedName>
    <definedName name="PA_4_5_1" localSheetId="30">#REF!</definedName>
    <definedName name="PA_4_5_1" localSheetId="31">#REF!</definedName>
    <definedName name="PA_4_5_1" localSheetId="32">#REF!</definedName>
    <definedName name="PA_4_5_1">#REF!</definedName>
    <definedName name="PA_4_5_2" localSheetId="4">#REF!</definedName>
    <definedName name="PA_4_5_2" localSheetId="5">#REF!</definedName>
    <definedName name="PA_4_5_2" localSheetId="8">#REF!</definedName>
    <definedName name="PA_4_5_2" localSheetId="9">#REF!</definedName>
    <definedName name="PA_4_5_2" localSheetId="10">#REF!</definedName>
    <definedName name="PA_4_5_2" localSheetId="13">#REF!</definedName>
    <definedName name="PA_4_5_2" localSheetId="14">#REF!</definedName>
    <definedName name="PA_4_5_2" localSheetId="15">#REF!</definedName>
    <definedName name="PA_4_5_2" localSheetId="16">#REF!</definedName>
    <definedName name="PA_4_5_2" localSheetId="17">#REF!</definedName>
    <definedName name="PA_4_5_2" localSheetId="19">#REF!</definedName>
    <definedName name="PA_4_5_2" localSheetId="22">#REF!</definedName>
    <definedName name="PA_4_5_2" localSheetId="23">#REF!</definedName>
    <definedName name="PA_4_5_2" localSheetId="25">#REF!</definedName>
    <definedName name="PA_4_5_2" localSheetId="26">#REF!</definedName>
    <definedName name="PA_4_5_2" localSheetId="27">#REF!</definedName>
    <definedName name="PA_4_5_2" localSheetId="28">#REF!</definedName>
    <definedName name="PA_4_5_2" localSheetId="29">#REF!</definedName>
    <definedName name="PA_4_5_2" localSheetId="30">#REF!</definedName>
    <definedName name="PA_4_5_2" localSheetId="31">#REF!</definedName>
    <definedName name="PA_4_5_2" localSheetId="32">#REF!</definedName>
    <definedName name="PA_4_5_2">#REF!</definedName>
    <definedName name="PA_4_5_3" localSheetId="4">#REF!</definedName>
    <definedName name="PA_4_5_3" localSheetId="5">#REF!</definedName>
    <definedName name="PA_4_5_3" localSheetId="8">#REF!</definedName>
    <definedName name="PA_4_5_3" localSheetId="9">#REF!</definedName>
    <definedName name="PA_4_5_3" localSheetId="10">#REF!</definedName>
    <definedName name="PA_4_5_3" localSheetId="13">#REF!</definedName>
    <definedName name="PA_4_5_3" localSheetId="14">#REF!</definedName>
    <definedName name="PA_4_5_3" localSheetId="15">#REF!</definedName>
    <definedName name="PA_4_5_3" localSheetId="16">#REF!</definedName>
    <definedName name="PA_4_5_3" localSheetId="17">#REF!</definedName>
    <definedName name="PA_4_5_3" localSheetId="19">#REF!</definedName>
    <definedName name="PA_4_5_3" localSheetId="22">#REF!</definedName>
    <definedName name="PA_4_5_3" localSheetId="23">#REF!</definedName>
    <definedName name="PA_4_5_3" localSheetId="25">#REF!</definedName>
    <definedName name="PA_4_5_3" localSheetId="26">#REF!</definedName>
    <definedName name="PA_4_5_3" localSheetId="27">#REF!</definedName>
    <definedName name="PA_4_5_3" localSheetId="28">#REF!</definedName>
    <definedName name="PA_4_5_3" localSheetId="29">#REF!</definedName>
    <definedName name="PA_4_5_3" localSheetId="30">#REF!</definedName>
    <definedName name="PA_4_5_3" localSheetId="31">#REF!</definedName>
    <definedName name="PA_4_5_3" localSheetId="32">#REF!</definedName>
    <definedName name="PA_4_5_3">#REF!</definedName>
    <definedName name="PA_4_6" localSheetId="4">#REF!</definedName>
    <definedName name="PA_4_6" localSheetId="5">#REF!</definedName>
    <definedName name="PA_4_6" localSheetId="8">#REF!</definedName>
    <definedName name="PA_4_6" localSheetId="9">#REF!</definedName>
    <definedName name="PA_4_6" localSheetId="10">#REF!</definedName>
    <definedName name="PA_4_6" localSheetId="13">#REF!</definedName>
    <definedName name="PA_4_6" localSheetId="14">#REF!</definedName>
    <definedName name="PA_4_6" localSheetId="15">#REF!</definedName>
    <definedName name="PA_4_6" localSheetId="16">#REF!</definedName>
    <definedName name="PA_4_6" localSheetId="17">#REF!</definedName>
    <definedName name="PA_4_6" localSheetId="19">#REF!</definedName>
    <definedName name="PA_4_6" localSheetId="22">#REF!</definedName>
    <definedName name="PA_4_6" localSheetId="23">#REF!</definedName>
    <definedName name="PA_4_6" localSheetId="25">#REF!</definedName>
    <definedName name="PA_4_6" localSheetId="26">#REF!</definedName>
    <definedName name="PA_4_6" localSheetId="27">#REF!</definedName>
    <definedName name="PA_4_6" localSheetId="28">#REF!</definedName>
    <definedName name="PA_4_6" localSheetId="29">#REF!</definedName>
    <definedName name="PA_4_6" localSheetId="30">#REF!</definedName>
    <definedName name="PA_4_6" localSheetId="31">#REF!</definedName>
    <definedName name="PA_4_6" localSheetId="32">#REF!</definedName>
    <definedName name="PA_4_6">#REF!</definedName>
    <definedName name="PA_4_7" localSheetId="4">#REF!</definedName>
    <definedName name="PA_4_7" localSheetId="5">#REF!</definedName>
    <definedName name="PA_4_7" localSheetId="8">#REF!</definedName>
    <definedName name="PA_4_7" localSheetId="9">#REF!</definedName>
    <definedName name="PA_4_7" localSheetId="10">#REF!</definedName>
    <definedName name="PA_4_7" localSheetId="13">#REF!</definedName>
    <definedName name="PA_4_7" localSheetId="14">#REF!</definedName>
    <definedName name="PA_4_7" localSheetId="15">#REF!</definedName>
    <definedName name="PA_4_7" localSheetId="16">#REF!</definedName>
    <definedName name="PA_4_7" localSheetId="17">#REF!</definedName>
    <definedName name="PA_4_7" localSheetId="19">#REF!</definedName>
    <definedName name="PA_4_7" localSheetId="22">#REF!</definedName>
    <definedName name="PA_4_7" localSheetId="23">#REF!</definedName>
    <definedName name="PA_4_7" localSheetId="25">#REF!</definedName>
    <definedName name="PA_4_7" localSheetId="26">#REF!</definedName>
    <definedName name="PA_4_7" localSheetId="27">#REF!</definedName>
    <definedName name="PA_4_7" localSheetId="28">#REF!</definedName>
    <definedName name="PA_4_7" localSheetId="29">#REF!</definedName>
    <definedName name="PA_4_7" localSheetId="30">#REF!</definedName>
    <definedName name="PA_4_7" localSheetId="31">#REF!</definedName>
    <definedName name="PA_4_7" localSheetId="32">#REF!</definedName>
    <definedName name="PA_4_7">#REF!</definedName>
    <definedName name="PA4_3_4" localSheetId="4">#REF!</definedName>
    <definedName name="PA4_3_4" localSheetId="5">#REF!</definedName>
    <definedName name="PA4_3_4" localSheetId="8">#REF!</definedName>
    <definedName name="PA4_3_4" localSheetId="9">#REF!</definedName>
    <definedName name="PA4_3_4" localSheetId="10">#REF!</definedName>
    <definedName name="PA4_3_4" localSheetId="13">#REF!</definedName>
    <definedName name="PA4_3_4" localSheetId="14">#REF!</definedName>
    <definedName name="PA4_3_4" localSheetId="15">#REF!</definedName>
    <definedName name="PA4_3_4" localSheetId="16">#REF!</definedName>
    <definedName name="PA4_3_4" localSheetId="17">#REF!</definedName>
    <definedName name="PA4_3_4" localSheetId="19">#REF!</definedName>
    <definedName name="PA4_3_4" localSheetId="22">#REF!</definedName>
    <definedName name="PA4_3_4" localSheetId="23">#REF!</definedName>
    <definedName name="PA4_3_4" localSheetId="25">#REF!</definedName>
    <definedName name="PA4_3_4" localSheetId="26">#REF!</definedName>
    <definedName name="PA4_3_4" localSheetId="27">#REF!</definedName>
    <definedName name="PA4_3_4" localSheetId="28">#REF!</definedName>
    <definedName name="PA4_3_4" localSheetId="29">#REF!</definedName>
    <definedName name="PA4_3_4" localSheetId="30">#REF!</definedName>
    <definedName name="PA4_3_4" localSheetId="31">#REF!</definedName>
    <definedName name="PA4_3_4" localSheetId="32">#REF!</definedName>
    <definedName name="PA4_3_4">#REF!</definedName>
    <definedName name="PConexosRGF" localSheetId="4">#REF!</definedName>
    <definedName name="PConexosRGF" localSheetId="5">#REF!</definedName>
    <definedName name="PConexosRGF" localSheetId="8">#REF!</definedName>
    <definedName name="PConexosRGF" localSheetId="9">#REF!</definedName>
    <definedName name="PConexosRGF" localSheetId="10">#REF!</definedName>
    <definedName name="PConexosRGF" localSheetId="13">#REF!</definedName>
    <definedName name="PConexosRGF" localSheetId="14">#REF!</definedName>
    <definedName name="PConexosRGF" localSheetId="15">#REF!</definedName>
    <definedName name="PConexosRGF" localSheetId="16">#REF!</definedName>
    <definedName name="PConexosRGF" localSheetId="17">#REF!</definedName>
    <definedName name="PConexosRGF" localSheetId="19">#REF!</definedName>
    <definedName name="PConexosRGF" localSheetId="22">#REF!</definedName>
    <definedName name="PConexosRGF" localSheetId="23">#REF!</definedName>
    <definedName name="PConexosRGF" localSheetId="25">#REF!</definedName>
    <definedName name="PConexosRGF" localSheetId="26">#REF!</definedName>
    <definedName name="PConexosRGF" localSheetId="27">#REF!</definedName>
    <definedName name="PConexosRGF" localSheetId="28">#REF!</definedName>
    <definedName name="PConexosRGF" localSheetId="29">#REF!</definedName>
    <definedName name="PConexosRGF" localSheetId="30">#REF!</definedName>
    <definedName name="PConexosRGF" localSheetId="31">#REF!</definedName>
    <definedName name="PConexosRGF" localSheetId="32">#REF!</definedName>
    <definedName name="PConexosRGF">#REF!</definedName>
    <definedName name="Prefeito_a" localSheetId="4">#REF!</definedName>
    <definedName name="Prefeito_a" localSheetId="5">#REF!</definedName>
    <definedName name="Prefeito_a" localSheetId="8">#REF!</definedName>
    <definedName name="Prefeito_a" localSheetId="9">#REF!</definedName>
    <definedName name="Prefeito_a" localSheetId="10">#REF!</definedName>
    <definedName name="Prefeito_a" localSheetId="13">#REF!</definedName>
    <definedName name="Prefeito_a" localSheetId="14">#REF!</definedName>
    <definedName name="Prefeito_a" localSheetId="15">#REF!</definedName>
    <definedName name="Prefeito_a" localSheetId="16">#REF!</definedName>
    <definedName name="Prefeito_a" localSheetId="17">#REF!</definedName>
    <definedName name="Prefeito_a" localSheetId="19">#REF!</definedName>
    <definedName name="Prefeito_a" localSheetId="22">#REF!</definedName>
    <definedName name="Prefeito_a" localSheetId="23">#REF!</definedName>
    <definedName name="Prefeito_a" localSheetId="25">#REF!</definedName>
    <definedName name="Prefeito_a" localSheetId="26">#REF!</definedName>
    <definedName name="Prefeito_a" localSheetId="27">#REF!</definedName>
    <definedName name="Prefeito_a" localSheetId="28">#REF!</definedName>
    <definedName name="Prefeito_a" localSheetId="29">#REF!</definedName>
    <definedName name="Prefeito_a" localSheetId="30">#REF!</definedName>
    <definedName name="Prefeito_a" localSheetId="31">#REF!</definedName>
    <definedName name="Prefeito_a" localSheetId="32">#REF!</definedName>
    <definedName name="Prefeito_a">#REF!</definedName>
    <definedName name="PromoneTratamento" localSheetId="4">#REF!</definedName>
    <definedName name="PromoneTratamento" localSheetId="5">#REF!</definedName>
    <definedName name="PromoneTratamento" localSheetId="8">#REF!</definedName>
    <definedName name="PromoneTratamento" localSheetId="9">#REF!</definedName>
    <definedName name="PromoneTratamento" localSheetId="10">#REF!</definedName>
    <definedName name="PromoneTratamento" localSheetId="13">#REF!</definedName>
    <definedName name="PromoneTratamento" localSheetId="14">#REF!</definedName>
    <definedName name="PromoneTratamento" localSheetId="15">#REF!</definedName>
    <definedName name="PromoneTratamento" localSheetId="16">#REF!</definedName>
    <definedName name="PromoneTratamento" localSheetId="17">#REF!</definedName>
    <definedName name="PromoneTratamento" localSheetId="19">#REF!</definedName>
    <definedName name="PromoneTratamento" localSheetId="22">#REF!</definedName>
    <definedName name="PromoneTratamento" localSheetId="23">#REF!</definedName>
    <definedName name="PromoneTratamento" localSheetId="25">#REF!</definedName>
    <definedName name="PromoneTratamento" localSheetId="26">#REF!</definedName>
    <definedName name="PromoneTratamento" localSheetId="27">#REF!</definedName>
    <definedName name="PromoneTratamento" localSheetId="28">#REF!</definedName>
    <definedName name="PromoneTratamento" localSheetId="29">#REF!</definedName>
    <definedName name="PromoneTratamento" localSheetId="30">#REF!</definedName>
    <definedName name="PromoneTratamento" localSheetId="31">#REF!</definedName>
    <definedName name="PromoneTratamento" localSheetId="32">#REF!</definedName>
    <definedName name="PromoneTratamento">#REF!</definedName>
    <definedName name="PronomeOf" localSheetId="4">#REF!</definedName>
    <definedName name="PronomeOf" localSheetId="5">#REF!</definedName>
    <definedName name="PronomeOf" localSheetId="8">#REF!</definedName>
    <definedName name="PronomeOf" localSheetId="9">#REF!</definedName>
    <definedName name="PronomeOf" localSheetId="10">#REF!</definedName>
    <definedName name="PronomeOf" localSheetId="13">#REF!</definedName>
    <definedName name="PronomeOf" localSheetId="14">#REF!</definedName>
    <definedName name="PronomeOf" localSheetId="15">#REF!</definedName>
    <definedName name="PronomeOf" localSheetId="16">#REF!</definedName>
    <definedName name="PronomeOf" localSheetId="17">#REF!</definedName>
    <definedName name="PronomeOf" localSheetId="19">#REF!</definedName>
    <definedName name="PronomeOf" localSheetId="22">#REF!</definedName>
    <definedName name="PronomeOf" localSheetId="23">#REF!</definedName>
    <definedName name="PronomeOf" localSheetId="25">#REF!</definedName>
    <definedName name="PronomeOf" localSheetId="26">#REF!</definedName>
    <definedName name="PronomeOf" localSheetId="27">#REF!</definedName>
    <definedName name="PronomeOf" localSheetId="28">#REF!</definedName>
    <definedName name="PronomeOf" localSheetId="29">#REF!</definedName>
    <definedName name="PronomeOf" localSheetId="30">#REF!</definedName>
    <definedName name="PronomeOf" localSheetId="31">#REF!</definedName>
    <definedName name="PronomeOf" localSheetId="32">#REF!</definedName>
    <definedName name="PronomeOf">#REF!</definedName>
    <definedName name="PT_07_1">#REF!</definedName>
    <definedName name="PT01_1">#REF!</definedName>
    <definedName name="PT01_2">#REF!</definedName>
    <definedName name="PT01_3">#REF!</definedName>
    <definedName name="PT01_4">#REF!</definedName>
    <definedName name="PT01Tela1" localSheetId="4">#REF!</definedName>
    <definedName name="PT01Tela1" localSheetId="5">#REF!</definedName>
    <definedName name="PT01Tela1" localSheetId="8">#REF!</definedName>
    <definedName name="PT01Tela1" localSheetId="9">#REF!</definedName>
    <definedName name="PT01Tela1" localSheetId="10">#REF!</definedName>
    <definedName name="PT01Tela1" localSheetId="13">#REF!</definedName>
    <definedName name="PT01Tela1" localSheetId="14">#REF!</definedName>
    <definedName name="PT01Tela1" localSheetId="15">#REF!</definedName>
    <definedName name="PT01Tela1" localSheetId="16">#REF!</definedName>
    <definedName name="PT01Tela1" localSheetId="17">#REF!</definedName>
    <definedName name="PT01Tela1" localSheetId="19">#REF!</definedName>
    <definedName name="PT01Tela1" localSheetId="22">#REF!</definedName>
    <definedName name="PT01Tela1" localSheetId="23">#REF!</definedName>
    <definedName name="PT01Tela1" localSheetId="25">#REF!</definedName>
    <definedName name="PT01Tela1" localSheetId="26">#REF!</definedName>
    <definedName name="PT01Tela1" localSheetId="27">#REF!</definedName>
    <definedName name="PT01Tela1" localSheetId="28">#REF!</definedName>
    <definedName name="PT01Tela1" localSheetId="29">#REF!</definedName>
    <definedName name="PT01Tela1" localSheetId="30">#REF!</definedName>
    <definedName name="PT01Tela1" localSheetId="31">#REF!</definedName>
    <definedName name="PT01Tela1" localSheetId="32">#REF!</definedName>
    <definedName name="PT01Tela1">#REF!</definedName>
    <definedName name="PT01Tela2" localSheetId="4">#REF!</definedName>
    <definedName name="PT01Tela2" localSheetId="5">#REF!</definedName>
    <definedName name="PT01Tela2" localSheetId="8">#REF!</definedName>
    <definedName name="PT01Tela2" localSheetId="9">#REF!</definedName>
    <definedName name="PT01Tela2" localSheetId="10">#REF!</definedName>
    <definedName name="PT01Tela2" localSheetId="13">#REF!</definedName>
    <definedName name="PT01Tela2" localSheetId="14">#REF!</definedName>
    <definedName name="PT01Tela2" localSheetId="15">#REF!</definedName>
    <definedName name="PT01Tela2" localSheetId="16">#REF!</definedName>
    <definedName name="PT01Tela2" localSheetId="17">#REF!</definedName>
    <definedName name="PT01Tela2" localSheetId="19">#REF!</definedName>
    <definedName name="PT01Tela2" localSheetId="22">#REF!</definedName>
    <definedName name="PT01Tela2" localSheetId="23">#REF!</definedName>
    <definedName name="PT01Tela2" localSheetId="25">#REF!</definedName>
    <definedName name="PT01Tela2" localSheetId="26">#REF!</definedName>
    <definedName name="PT01Tela2" localSheetId="27">#REF!</definedName>
    <definedName name="PT01Tela2" localSheetId="28">#REF!</definedName>
    <definedName name="PT01Tela2" localSheetId="29">#REF!</definedName>
    <definedName name="PT01Tela2" localSheetId="30">#REF!</definedName>
    <definedName name="PT01Tela2" localSheetId="31">#REF!</definedName>
    <definedName name="PT01Tela2" localSheetId="32">#REF!</definedName>
    <definedName name="PT01Tela2">#REF!</definedName>
    <definedName name="PT02_1_1">#REF!</definedName>
    <definedName name="PT02_1_1_1">#REF!</definedName>
    <definedName name="PT02_1_1_3">#REF!</definedName>
    <definedName name="PT02_1_3">#REF!</definedName>
    <definedName name="PT02_2_1">#REF!</definedName>
    <definedName name="PT02_2_3">#REF!</definedName>
    <definedName name="PT02_2_4">#REF!</definedName>
    <definedName name="PT02_2_5">#REF!</definedName>
    <definedName name="PT02_2_6">#REF!</definedName>
    <definedName name="PT02_2_7">#REF!</definedName>
    <definedName name="PT04_1">#REF!</definedName>
    <definedName name="PT04_2">#REF!</definedName>
    <definedName name="PT04_3">#REF!</definedName>
    <definedName name="PT04_4">#REF!</definedName>
    <definedName name="PT05_1">#REF!</definedName>
    <definedName name="PT05_2">#REF!</definedName>
    <definedName name="PT05_4">#REF!</definedName>
    <definedName name="PT06_1">#REF!</definedName>
    <definedName name="PT06_1_4">#REF!</definedName>
    <definedName name="PT06_5">#REF!</definedName>
    <definedName name="PT06_perc_">#REF!</definedName>
    <definedName name="PT08_1_4">#REF!</definedName>
    <definedName name="PT08_1_5">#REF!</definedName>
    <definedName name="PT08_2_">#REF!</definedName>
    <definedName name="PT08_3_1">#REF!</definedName>
    <definedName name="PT08_5_">#REF!</definedName>
    <definedName name="PT10_1">#REF!</definedName>
    <definedName name="PT10_2">#REF!</definedName>
    <definedName name="PT10_3">#REF!</definedName>
    <definedName name="PT11_1">#REF!</definedName>
    <definedName name="PT12_1_8">#REF!</definedName>
    <definedName name="PT12_3_1">#REF!</definedName>
    <definedName name="PT12_3_3">#REF!</definedName>
    <definedName name="PT12_3_4">#REF!</definedName>
    <definedName name="PT12_3_5">#REF!</definedName>
    <definedName name="PT12_3_6">#REF!</definedName>
    <definedName name="PT12_3_7">#REF!</definedName>
    <definedName name="PT15_1_1">#REF!</definedName>
    <definedName name="PT15_1_1_2">#REF!</definedName>
    <definedName name="PT15_1_1_4">#REF!</definedName>
    <definedName name="PT15_1_2_5">#REF!</definedName>
    <definedName name="PT15_1_3">#REF!</definedName>
    <definedName name="PT15_2_2">#REF!</definedName>
    <definedName name="PT15_2_3">#REF!</definedName>
    <definedName name="PT15_2_4">#REF!</definedName>
    <definedName name="PT15_3">#REF!</definedName>
    <definedName name="PT15_PERC_RCL">#REF!</definedName>
    <definedName name="PT17_notas">#REF!</definedName>
    <definedName name="PT18_notas">#REF!</definedName>
    <definedName name="PT7_1">#REF!</definedName>
    <definedName name="qq">'01'!$E$16</definedName>
    <definedName name="r_2_2" localSheetId="4">#REF!</definedName>
    <definedName name="r_2_2" localSheetId="5">#REF!</definedName>
    <definedName name="r_2_2" localSheetId="8">#REF!</definedName>
    <definedName name="r_2_2" localSheetId="9">#REF!</definedName>
    <definedName name="r_2_2" localSheetId="10">#REF!</definedName>
    <definedName name="r_2_2" localSheetId="13">#REF!</definedName>
    <definedName name="r_2_2" localSheetId="14">#REF!</definedName>
    <definedName name="r_2_2" localSheetId="15">#REF!</definedName>
    <definedName name="r_2_2" localSheetId="16">#REF!</definedName>
    <definedName name="r_2_2" localSheetId="17">#REF!</definedName>
    <definedName name="r_2_2" localSheetId="19">#REF!</definedName>
    <definedName name="r_2_2" localSheetId="22">#REF!</definedName>
    <definedName name="r_2_2" localSheetId="23">#REF!</definedName>
    <definedName name="r_2_2" localSheetId="25">#REF!</definedName>
    <definedName name="r_2_2" localSheetId="26">#REF!</definedName>
    <definedName name="r_2_2" localSheetId="27">#REF!</definedName>
    <definedName name="r_2_2" localSheetId="28">#REF!</definedName>
    <definedName name="r_2_2" localSheetId="29">#REF!</definedName>
    <definedName name="r_2_2" localSheetId="30">#REF!</definedName>
    <definedName name="r_2_2" localSheetId="31">#REF!</definedName>
    <definedName name="r_2_2" localSheetId="32">#REF!</definedName>
    <definedName name="r_2_2">#REF!</definedName>
    <definedName name="r_2_3" localSheetId="4">#REF!</definedName>
    <definedName name="r_2_3" localSheetId="5">#REF!</definedName>
    <definedName name="r_2_3" localSheetId="8">#REF!</definedName>
    <definedName name="r_2_3" localSheetId="9">#REF!</definedName>
    <definedName name="r_2_3" localSheetId="10">#REF!</definedName>
    <definedName name="r_2_3" localSheetId="13">#REF!</definedName>
    <definedName name="r_2_3" localSheetId="14">#REF!</definedName>
    <definedName name="r_2_3" localSheetId="15">#REF!</definedName>
    <definedName name="r_2_3" localSheetId="16">#REF!</definedName>
    <definedName name="r_2_3" localSheetId="17">#REF!</definedName>
    <definedName name="r_2_3" localSheetId="19">#REF!</definedName>
    <definedName name="r_2_3" localSheetId="22">#REF!</definedName>
    <definedName name="r_2_3" localSheetId="23">#REF!</definedName>
    <definedName name="r_2_3" localSheetId="25">#REF!</definedName>
    <definedName name="r_2_3" localSheetId="26">#REF!</definedName>
    <definedName name="r_2_3" localSheetId="27">#REF!</definedName>
    <definedName name="r_2_3" localSheetId="28">#REF!</definedName>
    <definedName name="r_2_3" localSheetId="29">#REF!</definedName>
    <definedName name="r_2_3" localSheetId="30">#REF!</definedName>
    <definedName name="r_2_3" localSheetId="31">#REF!</definedName>
    <definedName name="r_2_3" localSheetId="32">#REF!</definedName>
    <definedName name="r_2_3">#REF!</definedName>
    <definedName name="r_2_4" localSheetId="4">#REF!</definedName>
    <definedName name="r_2_4" localSheetId="5">#REF!</definedName>
    <definedName name="r_2_4" localSheetId="8">#REF!</definedName>
    <definedName name="r_2_4" localSheetId="9">#REF!</definedName>
    <definedName name="r_2_4" localSheetId="10">#REF!</definedName>
    <definedName name="r_2_4" localSheetId="13">#REF!</definedName>
    <definedName name="r_2_4" localSheetId="14">#REF!</definedName>
    <definedName name="r_2_4" localSheetId="15">#REF!</definedName>
    <definedName name="r_2_4" localSheetId="16">#REF!</definedName>
    <definedName name="r_2_4" localSheetId="17">#REF!</definedName>
    <definedName name="r_2_4" localSheetId="19">#REF!</definedName>
    <definedName name="r_2_4" localSheetId="22">#REF!</definedName>
    <definedName name="r_2_4" localSheetId="23">#REF!</definedName>
    <definedName name="r_2_4" localSheetId="25">#REF!</definedName>
    <definedName name="r_2_4" localSheetId="26">#REF!</definedName>
    <definedName name="r_2_4" localSheetId="27">#REF!</definedName>
    <definedName name="r_2_4" localSheetId="28">#REF!</definedName>
    <definedName name="r_2_4" localSheetId="29">#REF!</definedName>
    <definedName name="r_2_4" localSheetId="30">#REF!</definedName>
    <definedName name="r_2_4" localSheetId="31">#REF!</definedName>
    <definedName name="r_2_4" localSheetId="32">#REF!</definedName>
    <definedName name="r_2_4">#REF!</definedName>
    <definedName name="r_2_5_1" localSheetId="4">#REF!</definedName>
    <definedName name="r_2_5_1" localSheetId="5">#REF!</definedName>
    <definedName name="r_2_5_1" localSheetId="8">#REF!</definedName>
    <definedName name="r_2_5_1" localSheetId="9">#REF!</definedName>
    <definedName name="r_2_5_1" localSheetId="10">#REF!</definedName>
    <definedName name="r_2_5_1" localSheetId="13">#REF!</definedName>
    <definedName name="r_2_5_1" localSheetId="14">#REF!</definedName>
    <definedName name="r_2_5_1" localSheetId="15">#REF!</definedName>
    <definedName name="r_2_5_1" localSheetId="16">#REF!</definedName>
    <definedName name="r_2_5_1" localSheetId="17">#REF!</definedName>
    <definedName name="r_2_5_1" localSheetId="19">#REF!</definedName>
    <definedName name="r_2_5_1" localSheetId="22">#REF!</definedName>
    <definedName name="r_2_5_1" localSheetId="23">#REF!</definedName>
    <definedName name="r_2_5_1" localSheetId="25">#REF!</definedName>
    <definedName name="r_2_5_1" localSheetId="26">#REF!</definedName>
    <definedName name="r_2_5_1" localSheetId="27">#REF!</definedName>
    <definedName name="r_2_5_1" localSheetId="28">#REF!</definedName>
    <definedName name="r_2_5_1" localSheetId="29">#REF!</definedName>
    <definedName name="r_2_5_1" localSheetId="30">#REF!</definedName>
    <definedName name="r_2_5_1" localSheetId="31">#REF!</definedName>
    <definedName name="r_2_5_1" localSheetId="32">#REF!</definedName>
    <definedName name="r_2_5_1">#REF!</definedName>
    <definedName name="r_2_5_2" localSheetId="4">#REF!</definedName>
    <definedName name="r_2_5_2" localSheetId="5">#REF!</definedName>
    <definedName name="r_2_5_2" localSheetId="8">#REF!</definedName>
    <definedName name="r_2_5_2" localSheetId="9">#REF!</definedName>
    <definedName name="r_2_5_2" localSheetId="10">#REF!</definedName>
    <definedName name="r_2_5_2" localSheetId="13">#REF!</definedName>
    <definedName name="r_2_5_2" localSheetId="14">#REF!</definedName>
    <definedName name="r_2_5_2" localSheetId="15">#REF!</definedName>
    <definedName name="r_2_5_2" localSheetId="16">#REF!</definedName>
    <definedName name="r_2_5_2" localSheetId="17">#REF!</definedName>
    <definedName name="r_2_5_2" localSheetId="19">#REF!</definedName>
    <definedName name="r_2_5_2" localSheetId="22">#REF!</definedName>
    <definedName name="r_2_5_2" localSheetId="23">#REF!</definedName>
    <definedName name="r_2_5_2" localSheetId="25">#REF!</definedName>
    <definedName name="r_2_5_2" localSheetId="26">#REF!</definedName>
    <definedName name="r_2_5_2" localSheetId="27">#REF!</definedName>
    <definedName name="r_2_5_2" localSheetId="28">#REF!</definedName>
    <definedName name="r_2_5_2" localSheetId="29">#REF!</definedName>
    <definedName name="r_2_5_2" localSheetId="30">#REF!</definedName>
    <definedName name="r_2_5_2" localSheetId="31">#REF!</definedName>
    <definedName name="r_2_5_2" localSheetId="32">#REF!</definedName>
    <definedName name="r_2_5_2">#REF!</definedName>
    <definedName name="R_2_6_1" localSheetId="4">#REF!</definedName>
    <definedName name="R_2_6_1" localSheetId="5">#REF!</definedName>
    <definedName name="R_2_6_1" localSheetId="8">#REF!</definedName>
    <definedName name="R_2_6_1" localSheetId="9">#REF!</definedName>
    <definedName name="R_2_6_1" localSheetId="10">#REF!</definedName>
    <definedName name="R_2_6_1" localSheetId="13">#REF!</definedName>
    <definedName name="R_2_6_1" localSheetId="14">#REF!</definedName>
    <definedName name="R_2_6_1" localSheetId="15">#REF!</definedName>
    <definedName name="R_2_6_1" localSheetId="16">#REF!</definedName>
    <definedName name="R_2_6_1" localSheetId="17">#REF!</definedName>
    <definedName name="R_2_6_1" localSheetId="19">#REF!</definedName>
    <definedName name="R_2_6_1" localSheetId="22">#REF!</definedName>
    <definedName name="R_2_6_1" localSheetId="23">#REF!</definedName>
    <definedName name="R_2_6_1" localSheetId="25">#REF!</definedName>
    <definedName name="R_2_6_1" localSheetId="26">#REF!</definedName>
    <definedName name="R_2_6_1" localSheetId="27">#REF!</definedName>
    <definedName name="R_2_6_1" localSheetId="28">#REF!</definedName>
    <definedName name="R_2_6_1" localSheetId="29">#REF!</definedName>
    <definedName name="R_2_6_1" localSheetId="30">#REF!</definedName>
    <definedName name="R_2_6_1" localSheetId="31">#REF!</definedName>
    <definedName name="R_2_6_1" localSheetId="32">#REF!</definedName>
    <definedName name="R_2_6_1">#REF!</definedName>
    <definedName name="R_2_6_2" localSheetId="4">#REF!</definedName>
    <definedName name="R_2_6_2" localSheetId="5">#REF!</definedName>
    <definedName name="R_2_6_2" localSheetId="8">#REF!</definedName>
    <definedName name="R_2_6_2" localSheetId="9">#REF!</definedName>
    <definedName name="R_2_6_2" localSheetId="10">#REF!</definedName>
    <definedName name="R_2_6_2" localSheetId="13">#REF!</definedName>
    <definedName name="R_2_6_2" localSheetId="14">#REF!</definedName>
    <definedName name="R_2_6_2" localSheetId="15">#REF!</definedName>
    <definedName name="R_2_6_2" localSheetId="16">#REF!</definedName>
    <definedName name="R_2_6_2" localSheetId="17">#REF!</definedName>
    <definedName name="R_2_6_2" localSheetId="19">#REF!</definedName>
    <definedName name="R_2_6_2" localSheetId="22">#REF!</definedName>
    <definedName name="R_2_6_2" localSheetId="23">#REF!</definedName>
    <definedName name="R_2_6_2" localSheetId="25">#REF!</definedName>
    <definedName name="R_2_6_2" localSheetId="26">#REF!</definedName>
    <definedName name="R_2_6_2" localSheetId="27">#REF!</definedName>
    <definedName name="R_2_6_2" localSheetId="28">#REF!</definedName>
    <definedName name="R_2_6_2" localSheetId="29">#REF!</definedName>
    <definedName name="R_2_6_2" localSheetId="30">#REF!</definedName>
    <definedName name="R_2_6_2" localSheetId="31">#REF!</definedName>
    <definedName name="R_2_6_2" localSheetId="32">#REF!</definedName>
    <definedName name="R_2_6_2">#REF!</definedName>
    <definedName name="R_3_1" localSheetId="4">#REF!</definedName>
    <definedName name="R_3_1" localSheetId="5">#REF!</definedName>
    <definedName name="R_3_1" localSheetId="8">#REF!</definedName>
    <definedName name="R_3_1" localSheetId="9">#REF!</definedName>
    <definedName name="R_3_1" localSheetId="10">#REF!</definedName>
    <definedName name="R_3_1" localSheetId="13">#REF!</definedName>
    <definedName name="R_3_1" localSheetId="14">#REF!</definedName>
    <definedName name="R_3_1" localSheetId="15">#REF!</definedName>
    <definedName name="R_3_1" localSheetId="16">#REF!</definedName>
    <definedName name="R_3_1" localSheetId="17">#REF!</definedName>
    <definedName name="R_3_1" localSheetId="19">#REF!</definedName>
    <definedName name="R_3_1" localSheetId="22">#REF!</definedName>
    <definedName name="R_3_1" localSheetId="23">#REF!</definedName>
    <definedName name="R_3_1" localSheetId="25">#REF!</definedName>
    <definedName name="R_3_1" localSheetId="26">#REF!</definedName>
    <definedName name="R_3_1" localSheetId="27">#REF!</definedName>
    <definedName name="R_3_1" localSheetId="28">#REF!</definedName>
    <definedName name="R_3_1" localSheetId="29">#REF!</definedName>
    <definedName name="R_3_1" localSheetId="30">#REF!</definedName>
    <definedName name="R_3_1" localSheetId="31">#REF!</definedName>
    <definedName name="R_3_1" localSheetId="32">#REF!</definedName>
    <definedName name="R_3_1">#REF!</definedName>
    <definedName name="R_3_3" localSheetId="4">#REF!</definedName>
    <definedName name="R_3_3" localSheetId="5">#REF!</definedName>
    <definedName name="R_3_3" localSheetId="8">#REF!</definedName>
    <definedName name="R_3_3" localSheetId="9">#REF!</definedName>
    <definedName name="R_3_3" localSheetId="10">#REF!</definedName>
    <definedName name="R_3_3" localSheetId="13">#REF!</definedName>
    <definedName name="R_3_3" localSheetId="14">#REF!</definedName>
    <definedName name="R_3_3" localSheetId="15">#REF!</definedName>
    <definedName name="R_3_3" localSheetId="16">#REF!</definedName>
    <definedName name="R_3_3" localSheetId="17">#REF!</definedName>
    <definedName name="R_3_3" localSheetId="19">#REF!</definedName>
    <definedName name="R_3_3" localSheetId="22">#REF!</definedName>
    <definedName name="R_3_3" localSheetId="23">#REF!</definedName>
    <definedName name="R_3_3" localSheetId="25">#REF!</definedName>
    <definedName name="R_3_3" localSheetId="26">#REF!</definedName>
    <definedName name="R_3_3" localSheetId="27">#REF!</definedName>
    <definedName name="R_3_3" localSheetId="28">#REF!</definedName>
    <definedName name="R_3_3" localSheetId="29">#REF!</definedName>
    <definedName name="R_3_3" localSheetId="30">#REF!</definedName>
    <definedName name="R_3_3" localSheetId="31">#REF!</definedName>
    <definedName name="R_3_3" localSheetId="32">#REF!</definedName>
    <definedName name="R_3_3">#REF!</definedName>
    <definedName name="r_3_3_2" localSheetId="4">#REF!</definedName>
    <definedName name="r_3_3_2" localSheetId="5">#REF!</definedName>
    <definedName name="r_3_3_2" localSheetId="8">#REF!</definedName>
    <definedName name="r_3_3_2" localSheetId="9">#REF!</definedName>
    <definedName name="r_3_3_2" localSheetId="10">#REF!</definedName>
    <definedName name="r_3_3_2" localSheetId="13">#REF!</definedName>
    <definedName name="r_3_3_2" localSheetId="14">#REF!</definedName>
    <definedName name="r_3_3_2" localSheetId="15">#REF!</definedName>
    <definedName name="r_3_3_2" localSheetId="16">#REF!</definedName>
    <definedName name="r_3_3_2" localSheetId="17">#REF!</definedName>
    <definedName name="r_3_3_2" localSheetId="19">#REF!</definedName>
    <definedName name="r_3_3_2" localSheetId="22">#REF!</definedName>
    <definedName name="r_3_3_2" localSheetId="23">#REF!</definedName>
    <definedName name="r_3_3_2" localSheetId="25">#REF!</definedName>
    <definedName name="r_3_3_2" localSheetId="26">#REF!</definedName>
    <definedName name="r_3_3_2" localSheetId="27">#REF!</definedName>
    <definedName name="r_3_3_2" localSheetId="28">#REF!</definedName>
    <definedName name="r_3_3_2" localSheetId="29">#REF!</definedName>
    <definedName name="r_3_3_2" localSheetId="30">#REF!</definedName>
    <definedName name="r_3_3_2" localSheetId="31">#REF!</definedName>
    <definedName name="r_3_3_2" localSheetId="32">#REF!</definedName>
    <definedName name="r_3_3_2">#REF!</definedName>
    <definedName name="R_3_4" localSheetId="4">#REF!</definedName>
    <definedName name="R_3_4" localSheetId="5">#REF!</definedName>
    <definedName name="R_3_4" localSheetId="8">#REF!</definedName>
    <definedName name="R_3_4" localSheetId="9">#REF!</definedName>
    <definedName name="R_3_4" localSheetId="10">#REF!</definedName>
    <definedName name="R_3_4" localSheetId="13">#REF!</definedName>
    <definedName name="R_3_4" localSheetId="14">#REF!</definedName>
    <definedName name="R_3_4" localSheetId="15">#REF!</definedName>
    <definedName name="R_3_4" localSheetId="16">#REF!</definedName>
    <definedName name="R_3_4" localSheetId="17">#REF!</definedName>
    <definedName name="R_3_4" localSheetId="19">#REF!</definedName>
    <definedName name="R_3_4" localSheetId="22">#REF!</definedName>
    <definedName name="R_3_4" localSheetId="23">#REF!</definedName>
    <definedName name="R_3_4" localSheetId="25">#REF!</definedName>
    <definedName name="R_3_4" localSheetId="26">#REF!</definedName>
    <definedName name="R_3_4" localSheetId="27">#REF!</definedName>
    <definedName name="R_3_4" localSheetId="28">#REF!</definedName>
    <definedName name="R_3_4" localSheetId="29">#REF!</definedName>
    <definedName name="R_3_4" localSheetId="30">#REF!</definedName>
    <definedName name="R_3_4" localSheetId="31">#REF!</definedName>
    <definedName name="R_3_4" localSheetId="32">#REF!</definedName>
    <definedName name="R_3_4">#REF!</definedName>
    <definedName name="r_3_8" localSheetId="4">#REF!</definedName>
    <definedName name="r_3_8" localSheetId="5">#REF!</definedName>
    <definedName name="r_3_8" localSheetId="8">#REF!</definedName>
    <definedName name="r_3_8" localSheetId="9">#REF!</definedName>
    <definedName name="r_3_8" localSheetId="10">#REF!</definedName>
    <definedName name="r_3_8" localSheetId="13">#REF!</definedName>
    <definedName name="r_3_8" localSheetId="14">#REF!</definedName>
    <definedName name="r_3_8" localSheetId="15">#REF!</definedName>
    <definedName name="r_3_8" localSheetId="16">#REF!</definedName>
    <definedName name="r_3_8" localSheetId="17">#REF!</definedName>
    <definedName name="r_3_8" localSheetId="19">#REF!</definedName>
    <definedName name="r_3_8" localSheetId="22">#REF!</definedName>
    <definedName name="r_3_8" localSheetId="23">#REF!</definedName>
    <definedName name="r_3_8" localSheetId="25">#REF!</definedName>
    <definedName name="r_3_8" localSheetId="26">#REF!</definedName>
    <definedName name="r_3_8" localSheetId="27">#REF!</definedName>
    <definedName name="r_3_8" localSheetId="28">#REF!</definedName>
    <definedName name="r_3_8" localSheetId="29">#REF!</definedName>
    <definedName name="r_3_8" localSheetId="30">#REF!</definedName>
    <definedName name="r_3_8" localSheetId="31">#REF!</definedName>
    <definedName name="r_3_8" localSheetId="32">#REF!</definedName>
    <definedName name="r_3_8">#REF!</definedName>
    <definedName name="R_331" localSheetId="4">#REF!</definedName>
    <definedName name="R_331" localSheetId="5">#REF!</definedName>
    <definedName name="R_331" localSheetId="8">#REF!</definedName>
    <definedName name="R_331" localSheetId="9">#REF!</definedName>
    <definedName name="R_331" localSheetId="10">#REF!</definedName>
    <definedName name="R_331" localSheetId="13">#REF!</definedName>
    <definedName name="R_331" localSheetId="14">#REF!</definedName>
    <definedName name="R_331" localSheetId="15">#REF!</definedName>
    <definedName name="R_331" localSheetId="16">#REF!</definedName>
    <definedName name="R_331" localSheetId="17">#REF!</definedName>
    <definedName name="R_331" localSheetId="19">#REF!</definedName>
    <definedName name="R_331" localSheetId="22">#REF!</definedName>
    <definedName name="R_331" localSheetId="23">#REF!</definedName>
    <definedName name="R_331" localSheetId="25">#REF!</definedName>
    <definedName name="R_331" localSheetId="26">#REF!</definedName>
    <definedName name="R_331" localSheetId="27">#REF!</definedName>
    <definedName name="R_331" localSheetId="28">#REF!</definedName>
    <definedName name="R_331" localSheetId="29">#REF!</definedName>
    <definedName name="R_331" localSheetId="30">#REF!</definedName>
    <definedName name="R_331" localSheetId="31">#REF!</definedName>
    <definedName name="R_331" localSheetId="32">#REF!</definedName>
    <definedName name="R_331">#REF!</definedName>
    <definedName name="R_AnoPref11" localSheetId="4">#REF!</definedName>
    <definedName name="R_AnoPref11" localSheetId="5">#REF!</definedName>
    <definedName name="R_AnoPref11" localSheetId="8">#REF!</definedName>
    <definedName name="R_AnoPref11" localSheetId="9">#REF!</definedName>
    <definedName name="R_AnoPref11" localSheetId="10">#REF!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 localSheetId="22">#REF!</definedName>
    <definedName name="R_AnoPref11" localSheetId="23">#REF!</definedName>
    <definedName name="R_AnoPref11" localSheetId="25">#REF!</definedName>
    <definedName name="R_AnoPref11" localSheetId="26">#REF!</definedName>
    <definedName name="R_AnoPref11" localSheetId="27">#REF!</definedName>
    <definedName name="R_AnoPref11" localSheetId="28">#REF!</definedName>
    <definedName name="R_AnoPref11" localSheetId="29">#REF!</definedName>
    <definedName name="R_AnoPref11" localSheetId="30">#REF!</definedName>
    <definedName name="R_AnoPref11" localSheetId="31">#REF!</definedName>
    <definedName name="R_AnoPref11" localSheetId="32">#REF!</definedName>
    <definedName name="R_AnoPref11">#REF!</definedName>
    <definedName name="R_AnoPref12" localSheetId="4">#REF!</definedName>
    <definedName name="R_AnoPref12" localSheetId="5">#REF!</definedName>
    <definedName name="R_AnoPref12" localSheetId="8">#REF!</definedName>
    <definedName name="R_AnoPref12" localSheetId="9">#REF!</definedName>
    <definedName name="R_AnoPref12" localSheetId="10">#REF!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 localSheetId="22">#REF!</definedName>
    <definedName name="R_AnoPref12" localSheetId="23">#REF!</definedName>
    <definedName name="R_AnoPref12" localSheetId="25">#REF!</definedName>
    <definedName name="R_AnoPref12" localSheetId="26">#REF!</definedName>
    <definedName name="R_AnoPref12" localSheetId="27">#REF!</definedName>
    <definedName name="R_AnoPref12" localSheetId="28">#REF!</definedName>
    <definedName name="R_AnoPref12" localSheetId="29">#REF!</definedName>
    <definedName name="R_AnoPref12" localSheetId="30">#REF!</definedName>
    <definedName name="R_AnoPref12" localSheetId="31">#REF!</definedName>
    <definedName name="R_AnoPref12" localSheetId="32">#REF!</definedName>
    <definedName name="R_AnoPref12">#REF!</definedName>
    <definedName name="R_AnoPref21" localSheetId="4">#REF!</definedName>
    <definedName name="R_AnoPref21" localSheetId="5">#REF!</definedName>
    <definedName name="R_AnoPref21" localSheetId="8">#REF!</definedName>
    <definedName name="R_AnoPref21" localSheetId="9">#REF!</definedName>
    <definedName name="R_AnoPref21" localSheetId="10">#REF!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 localSheetId="22">#REF!</definedName>
    <definedName name="R_AnoPref21" localSheetId="23">#REF!</definedName>
    <definedName name="R_AnoPref21" localSheetId="25">#REF!</definedName>
    <definedName name="R_AnoPref21" localSheetId="26">#REF!</definedName>
    <definedName name="R_AnoPref21" localSheetId="27">#REF!</definedName>
    <definedName name="R_AnoPref21" localSheetId="28">#REF!</definedName>
    <definedName name="R_AnoPref21" localSheetId="29">#REF!</definedName>
    <definedName name="R_AnoPref21" localSheetId="30">#REF!</definedName>
    <definedName name="R_AnoPref21" localSheetId="31">#REF!</definedName>
    <definedName name="R_AnoPref21" localSheetId="32">#REF!</definedName>
    <definedName name="R_AnoPref21">#REF!</definedName>
    <definedName name="R_AnoPref22" localSheetId="4">#REF!</definedName>
    <definedName name="R_AnoPref22" localSheetId="5">#REF!</definedName>
    <definedName name="R_AnoPref22" localSheetId="8">#REF!</definedName>
    <definedName name="R_AnoPref22" localSheetId="9">#REF!</definedName>
    <definedName name="R_AnoPref22" localSheetId="10">#REF!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 localSheetId="22">#REF!</definedName>
    <definedName name="R_AnoPref22" localSheetId="23">#REF!</definedName>
    <definedName name="R_AnoPref22" localSheetId="25">#REF!</definedName>
    <definedName name="R_AnoPref22" localSheetId="26">#REF!</definedName>
    <definedName name="R_AnoPref22" localSheetId="27">#REF!</definedName>
    <definedName name="R_AnoPref22" localSheetId="28">#REF!</definedName>
    <definedName name="R_AnoPref22" localSheetId="29">#REF!</definedName>
    <definedName name="R_AnoPref22" localSheetId="30">#REF!</definedName>
    <definedName name="R_AnoPref22" localSheetId="31">#REF!</definedName>
    <definedName name="R_AnoPref22" localSheetId="32">#REF!</definedName>
    <definedName name="R_AnoPref22">#REF!</definedName>
    <definedName name="R_AnoVicePref11" localSheetId="4">#REF!</definedName>
    <definedName name="R_AnoVicePref11" localSheetId="5">#REF!</definedName>
    <definedName name="R_AnoVicePref11" localSheetId="8">#REF!</definedName>
    <definedName name="R_AnoVicePref11" localSheetId="9">#REF!</definedName>
    <definedName name="R_AnoVicePref11" localSheetId="10">#REF!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 localSheetId="22">#REF!</definedName>
    <definedName name="R_AnoVicePref11" localSheetId="23">#REF!</definedName>
    <definedName name="R_AnoVicePref11" localSheetId="25">#REF!</definedName>
    <definedName name="R_AnoVicePref11" localSheetId="26">#REF!</definedName>
    <definedName name="R_AnoVicePref11" localSheetId="27">#REF!</definedName>
    <definedName name="R_AnoVicePref11" localSheetId="28">#REF!</definedName>
    <definedName name="R_AnoVicePref11" localSheetId="29">#REF!</definedName>
    <definedName name="R_AnoVicePref11" localSheetId="30">#REF!</definedName>
    <definedName name="R_AnoVicePref11" localSheetId="31">#REF!</definedName>
    <definedName name="R_AnoVicePref11" localSheetId="32">#REF!</definedName>
    <definedName name="R_AnoVicePref11">#REF!</definedName>
    <definedName name="R_AnoVicePref12" localSheetId="4">#REF!</definedName>
    <definedName name="R_AnoVicePref12" localSheetId="5">#REF!</definedName>
    <definedName name="R_AnoVicePref12" localSheetId="8">#REF!</definedName>
    <definedName name="R_AnoVicePref12" localSheetId="9">#REF!</definedName>
    <definedName name="R_AnoVicePref12" localSheetId="10">#REF!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 localSheetId="22">#REF!</definedName>
    <definedName name="R_AnoVicePref12" localSheetId="23">#REF!</definedName>
    <definedName name="R_AnoVicePref12" localSheetId="25">#REF!</definedName>
    <definedName name="R_AnoVicePref12" localSheetId="26">#REF!</definedName>
    <definedName name="R_AnoVicePref12" localSheetId="27">#REF!</definedName>
    <definedName name="R_AnoVicePref12" localSheetId="28">#REF!</definedName>
    <definedName name="R_AnoVicePref12" localSheetId="29">#REF!</definedName>
    <definedName name="R_AnoVicePref12" localSheetId="30">#REF!</definedName>
    <definedName name="R_AnoVicePref12" localSheetId="31">#REF!</definedName>
    <definedName name="R_AnoVicePref12" localSheetId="32">#REF!</definedName>
    <definedName name="R_AnoVicePref12">#REF!</definedName>
    <definedName name="R_AnoVicePref21" localSheetId="4">#REF!</definedName>
    <definedName name="R_AnoVicePref21" localSheetId="5">#REF!</definedName>
    <definedName name="R_AnoVicePref21" localSheetId="8">#REF!</definedName>
    <definedName name="R_AnoVicePref21" localSheetId="9">#REF!</definedName>
    <definedName name="R_AnoVicePref21" localSheetId="10">#REF!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 localSheetId="22">#REF!</definedName>
    <definedName name="R_AnoVicePref21" localSheetId="23">#REF!</definedName>
    <definedName name="R_AnoVicePref21" localSheetId="25">#REF!</definedName>
    <definedName name="R_AnoVicePref21" localSheetId="26">#REF!</definedName>
    <definedName name="R_AnoVicePref21" localSheetId="27">#REF!</definedName>
    <definedName name="R_AnoVicePref21" localSheetId="28">#REF!</definedName>
    <definedName name="R_AnoVicePref21" localSheetId="29">#REF!</definedName>
    <definedName name="R_AnoVicePref21" localSheetId="30">#REF!</definedName>
    <definedName name="R_AnoVicePref21" localSheetId="31">#REF!</definedName>
    <definedName name="R_AnoVicePref21" localSheetId="32">#REF!</definedName>
    <definedName name="R_AnoVicePref21">#REF!</definedName>
    <definedName name="R_AnoVicePref22" localSheetId="4">#REF!</definedName>
    <definedName name="R_AnoVicePref22" localSheetId="5">#REF!</definedName>
    <definedName name="R_AnoVicePref22" localSheetId="8">#REF!</definedName>
    <definedName name="R_AnoVicePref22" localSheetId="9">#REF!</definedName>
    <definedName name="R_AnoVicePref22" localSheetId="10">#REF!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 localSheetId="22">#REF!</definedName>
    <definedName name="R_AnoVicePref22" localSheetId="23">#REF!</definedName>
    <definedName name="R_AnoVicePref22" localSheetId="25">#REF!</definedName>
    <definedName name="R_AnoVicePref22" localSheetId="26">#REF!</definedName>
    <definedName name="R_AnoVicePref22" localSheetId="27">#REF!</definedName>
    <definedName name="R_AnoVicePref22" localSheetId="28">#REF!</definedName>
    <definedName name="R_AnoVicePref22" localSheetId="29">#REF!</definedName>
    <definedName name="R_AnoVicePref22" localSheetId="30">#REF!</definedName>
    <definedName name="R_AnoVicePref22" localSheetId="31">#REF!</definedName>
    <definedName name="R_AnoVicePref22" localSheetId="32">#REF!</definedName>
    <definedName name="R_AnoVicePref22">#REF!</definedName>
    <definedName name="R_Confirmação">#REF!</definedName>
    <definedName name="R_CPFPref01" localSheetId="4">#REF!</definedName>
    <definedName name="R_CPFPref01" localSheetId="5">#REF!</definedName>
    <definedName name="R_CPFPref01" localSheetId="8">#REF!</definedName>
    <definedName name="R_CPFPref01" localSheetId="9">#REF!</definedName>
    <definedName name="R_CPFPref01" localSheetId="10">#REF!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22">#REF!</definedName>
    <definedName name="R_CPFPref01" localSheetId="23">#REF!</definedName>
    <definedName name="R_CPFPref01" localSheetId="25">#REF!</definedName>
    <definedName name="R_CPFPref01" localSheetId="26">#REF!</definedName>
    <definedName name="R_CPFPref01" localSheetId="27">#REF!</definedName>
    <definedName name="R_CPFPref01" localSheetId="28">#REF!</definedName>
    <definedName name="R_CPFPref01" localSheetId="29">#REF!</definedName>
    <definedName name="R_CPFPref01" localSheetId="30">#REF!</definedName>
    <definedName name="R_CPFPref01" localSheetId="31">#REF!</definedName>
    <definedName name="R_CPFPref01" localSheetId="32">#REF!</definedName>
    <definedName name="R_CPFPref01" localSheetId="1">#REF!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8">#REF!</definedName>
    <definedName name="R_DataInicialPref1" localSheetId="9">#REF!</definedName>
    <definedName name="R_DataInicialPref1" localSheetId="10">#REF!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22">#REF!</definedName>
    <definedName name="R_DataInicialPref1" localSheetId="23">#REF!</definedName>
    <definedName name="R_DataInicialPref1" localSheetId="25">#REF!</definedName>
    <definedName name="R_DataInicialPref1" localSheetId="26">#REF!</definedName>
    <definedName name="R_DataInicialPref1" localSheetId="27">#REF!</definedName>
    <definedName name="R_DataInicialPref1" localSheetId="28">#REF!</definedName>
    <definedName name="R_DataInicialPref1" localSheetId="29">#REF!</definedName>
    <definedName name="R_DataInicialPref1" localSheetId="30">#REF!</definedName>
    <definedName name="R_DataInicialPref1" localSheetId="31">#REF!</definedName>
    <definedName name="R_DataInicialPref1" localSheetId="32">#REF!</definedName>
    <definedName name="R_DataInicialPref1" localSheetId="1">#REF!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8">#REF!</definedName>
    <definedName name="R_DiaPref11" localSheetId="9">#REF!</definedName>
    <definedName name="R_DiaPref11" localSheetId="10">#REF!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 localSheetId="22">#REF!</definedName>
    <definedName name="R_DiaPref11" localSheetId="23">#REF!</definedName>
    <definedName name="R_DiaPref11" localSheetId="25">#REF!</definedName>
    <definedName name="R_DiaPref11" localSheetId="26">#REF!</definedName>
    <definedName name="R_DiaPref11" localSheetId="27">#REF!</definedName>
    <definedName name="R_DiaPref11" localSheetId="28">#REF!</definedName>
    <definedName name="R_DiaPref11" localSheetId="29">#REF!</definedName>
    <definedName name="R_DiaPref11" localSheetId="30">#REF!</definedName>
    <definedName name="R_DiaPref11" localSheetId="31">#REF!</definedName>
    <definedName name="R_DiaPref11" localSheetId="32">#REF!</definedName>
    <definedName name="R_DiaPref11">#REF!</definedName>
    <definedName name="R_DiaPref12" localSheetId="4">#REF!</definedName>
    <definedName name="R_DiaPref12" localSheetId="5">#REF!</definedName>
    <definedName name="R_DiaPref12" localSheetId="8">#REF!</definedName>
    <definedName name="R_DiaPref12" localSheetId="9">#REF!</definedName>
    <definedName name="R_DiaPref12" localSheetId="10">#REF!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 localSheetId="22">#REF!</definedName>
    <definedName name="R_DiaPref12" localSheetId="23">#REF!</definedName>
    <definedName name="R_DiaPref12" localSheetId="25">#REF!</definedName>
    <definedName name="R_DiaPref12" localSheetId="26">#REF!</definedName>
    <definedName name="R_DiaPref12" localSheetId="27">#REF!</definedName>
    <definedName name="R_DiaPref12" localSheetId="28">#REF!</definedName>
    <definedName name="R_DiaPref12" localSheetId="29">#REF!</definedName>
    <definedName name="R_DiaPref12" localSheetId="30">#REF!</definedName>
    <definedName name="R_DiaPref12" localSheetId="31">#REF!</definedName>
    <definedName name="R_DiaPref12" localSheetId="32">#REF!</definedName>
    <definedName name="R_DiaPref12">#REF!</definedName>
    <definedName name="R_DiaPref21" localSheetId="4">#REF!</definedName>
    <definedName name="R_DiaPref21" localSheetId="5">#REF!</definedName>
    <definedName name="R_DiaPref21" localSheetId="8">#REF!</definedName>
    <definedName name="R_DiaPref21" localSheetId="9">#REF!</definedName>
    <definedName name="R_DiaPref21" localSheetId="10">#REF!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 localSheetId="22">#REF!</definedName>
    <definedName name="R_DiaPref21" localSheetId="23">#REF!</definedName>
    <definedName name="R_DiaPref21" localSheetId="25">#REF!</definedName>
    <definedName name="R_DiaPref21" localSheetId="26">#REF!</definedName>
    <definedName name="R_DiaPref21" localSheetId="27">#REF!</definedName>
    <definedName name="R_DiaPref21" localSheetId="28">#REF!</definedName>
    <definedName name="R_DiaPref21" localSheetId="29">#REF!</definedName>
    <definedName name="R_DiaPref21" localSheetId="30">#REF!</definedName>
    <definedName name="R_DiaPref21" localSheetId="31">#REF!</definedName>
    <definedName name="R_DiaPref21" localSheetId="32">#REF!</definedName>
    <definedName name="R_DiaPref21">#REF!</definedName>
    <definedName name="R_DiaPref22" localSheetId="4">#REF!</definedName>
    <definedName name="R_DiaPref22" localSheetId="5">#REF!</definedName>
    <definedName name="R_DiaPref22" localSheetId="8">#REF!</definedName>
    <definedName name="R_DiaPref22" localSheetId="9">#REF!</definedName>
    <definedName name="R_DiaPref22" localSheetId="10">#REF!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 localSheetId="22">#REF!</definedName>
    <definedName name="R_DiaPref22" localSheetId="23">#REF!</definedName>
    <definedName name="R_DiaPref22" localSheetId="25">#REF!</definedName>
    <definedName name="R_DiaPref22" localSheetId="26">#REF!</definedName>
    <definedName name="R_DiaPref22" localSheetId="27">#REF!</definedName>
    <definedName name="R_DiaPref22" localSheetId="28">#REF!</definedName>
    <definedName name="R_DiaPref22" localSheetId="29">#REF!</definedName>
    <definedName name="R_DiaPref22" localSheetId="30">#REF!</definedName>
    <definedName name="R_DiaPref22" localSheetId="31">#REF!</definedName>
    <definedName name="R_DiaPref22" localSheetId="32">#REF!</definedName>
    <definedName name="R_DiaPref22">#REF!</definedName>
    <definedName name="R_DiaVicePref11" localSheetId="4">#REF!</definedName>
    <definedName name="R_DiaVicePref11" localSheetId="5">#REF!</definedName>
    <definedName name="R_DiaVicePref11" localSheetId="8">#REF!</definedName>
    <definedName name="R_DiaVicePref11" localSheetId="9">#REF!</definedName>
    <definedName name="R_DiaVicePref11" localSheetId="10">#REF!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 localSheetId="22">#REF!</definedName>
    <definedName name="R_DiaVicePref11" localSheetId="23">#REF!</definedName>
    <definedName name="R_DiaVicePref11" localSheetId="25">#REF!</definedName>
    <definedName name="R_DiaVicePref11" localSheetId="26">#REF!</definedName>
    <definedName name="R_DiaVicePref11" localSheetId="27">#REF!</definedName>
    <definedName name="R_DiaVicePref11" localSheetId="28">#REF!</definedName>
    <definedName name="R_DiaVicePref11" localSheetId="29">#REF!</definedName>
    <definedName name="R_DiaVicePref11" localSheetId="30">#REF!</definedName>
    <definedName name="R_DiaVicePref11" localSheetId="31">#REF!</definedName>
    <definedName name="R_DiaVicePref11" localSheetId="32">#REF!</definedName>
    <definedName name="R_DiaVicePref11">#REF!</definedName>
    <definedName name="R_DiaVicePref12" localSheetId="4">#REF!</definedName>
    <definedName name="R_DiaVicePref12" localSheetId="5">#REF!</definedName>
    <definedName name="R_DiaVicePref12" localSheetId="8">#REF!</definedName>
    <definedName name="R_DiaVicePref12" localSheetId="9">#REF!</definedName>
    <definedName name="R_DiaVicePref12" localSheetId="10">#REF!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 localSheetId="22">#REF!</definedName>
    <definedName name="R_DiaVicePref12" localSheetId="23">#REF!</definedName>
    <definedName name="R_DiaVicePref12" localSheetId="25">#REF!</definedName>
    <definedName name="R_DiaVicePref12" localSheetId="26">#REF!</definedName>
    <definedName name="R_DiaVicePref12" localSheetId="27">#REF!</definedName>
    <definedName name="R_DiaVicePref12" localSheetId="28">#REF!</definedName>
    <definedName name="R_DiaVicePref12" localSheetId="29">#REF!</definedName>
    <definedName name="R_DiaVicePref12" localSheetId="30">#REF!</definedName>
    <definedName name="R_DiaVicePref12" localSheetId="31">#REF!</definedName>
    <definedName name="R_DiaVicePref12" localSheetId="32">#REF!</definedName>
    <definedName name="R_DiaVicePref12">#REF!</definedName>
    <definedName name="R_DiaVicePref21" localSheetId="4">#REF!</definedName>
    <definedName name="R_DiaVicePref21" localSheetId="5">#REF!</definedName>
    <definedName name="R_DiaVicePref21" localSheetId="8">#REF!</definedName>
    <definedName name="R_DiaVicePref21" localSheetId="9">#REF!</definedName>
    <definedName name="R_DiaVicePref21" localSheetId="10">#REF!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 localSheetId="22">#REF!</definedName>
    <definedName name="R_DiaVicePref21" localSheetId="23">#REF!</definedName>
    <definedName name="R_DiaVicePref21" localSheetId="25">#REF!</definedName>
    <definedName name="R_DiaVicePref21" localSheetId="26">#REF!</definedName>
    <definedName name="R_DiaVicePref21" localSheetId="27">#REF!</definedName>
    <definedName name="R_DiaVicePref21" localSheetId="28">#REF!</definedName>
    <definedName name="R_DiaVicePref21" localSheetId="29">#REF!</definedName>
    <definedName name="R_DiaVicePref21" localSheetId="30">#REF!</definedName>
    <definedName name="R_DiaVicePref21" localSheetId="31">#REF!</definedName>
    <definedName name="R_DiaVicePref21" localSheetId="32">#REF!</definedName>
    <definedName name="R_DiaVicePref21">#REF!</definedName>
    <definedName name="R_DiaVicePref22" localSheetId="4">#REF!</definedName>
    <definedName name="R_DiaVicePref22" localSheetId="5">#REF!</definedName>
    <definedName name="R_DiaVicePref22" localSheetId="8">#REF!</definedName>
    <definedName name="R_DiaVicePref22" localSheetId="9">#REF!</definedName>
    <definedName name="R_DiaVicePref22" localSheetId="10">#REF!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 localSheetId="22">#REF!</definedName>
    <definedName name="R_DiaVicePref22" localSheetId="23">#REF!</definedName>
    <definedName name="R_DiaVicePref22" localSheetId="25">#REF!</definedName>
    <definedName name="R_DiaVicePref22" localSheetId="26">#REF!</definedName>
    <definedName name="R_DiaVicePref22" localSheetId="27">#REF!</definedName>
    <definedName name="R_DiaVicePref22" localSheetId="28">#REF!</definedName>
    <definedName name="R_DiaVicePref22" localSheetId="29">#REF!</definedName>
    <definedName name="R_DiaVicePref22" localSheetId="30">#REF!</definedName>
    <definedName name="R_DiaVicePref22" localSheetId="31">#REF!</definedName>
    <definedName name="R_DiaVicePref22" localSheetId="3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8">#REF!</definedName>
    <definedName name="R_MêsPref11" localSheetId="9">#REF!</definedName>
    <definedName name="R_MêsPref11" localSheetId="10">#REF!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 localSheetId="22">#REF!</definedName>
    <definedName name="R_MêsPref11" localSheetId="23">#REF!</definedName>
    <definedName name="R_MêsPref11" localSheetId="25">#REF!</definedName>
    <definedName name="R_MêsPref11" localSheetId="26">#REF!</definedName>
    <definedName name="R_MêsPref11" localSheetId="27">#REF!</definedName>
    <definedName name="R_MêsPref11" localSheetId="28">#REF!</definedName>
    <definedName name="R_MêsPref11" localSheetId="29">#REF!</definedName>
    <definedName name="R_MêsPref11" localSheetId="30">#REF!</definedName>
    <definedName name="R_MêsPref11" localSheetId="31">#REF!</definedName>
    <definedName name="R_MêsPref11" localSheetId="32">#REF!</definedName>
    <definedName name="R_MêsPref11">#REF!</definedName>
    <definedName name="R_MêsPref12" localSheetId="4">#REF!</definedName>
    <definedName name="R_MêsPref12" localSheetId="5">#REF!</definedName>
    <definedName name="R_MêsPref12" localSheetId="8">#REF!</definedName>
    <definedName name="R_MêsPref12" localSheetId="9">#REF!</definedName>
    <definedName name="R_MêsPref12" localSheetId="10">#REF!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 localSheetId="22">#REF!</definedName>
    <definedName name="R_MêsPref12" localSheetId="23">#REF!</definedName>
    <definedName name="R_MêsPref12" localSheetId="25">#REF!</definedName>
    <definedName name="R_MêsPref12" localSheetId="26">#REF!</definedName>
    <definedName name="R_MêsPref12" localSheetId="27">#REF!</definedName>
    <definedName name="R_MêsPref12" localSheetId="28">#REF!</definedName>
    <definedName name="R_MêsPref12" localSheetId="29">#REF!</definedName>
    <definedName name="R_MêsPref12" localSheetId="30">#REF!</definedName>
    <definedName name="R_MêsPref12" localSheetId="31">#REF!</definedName>
    <definedName name="R_MêsPref12" localSheetId="32">#REF!</definedName>
    <definedName name="R_MêsPref12">#REF!</definedName>
    <definedName name="R_MêsPref21" localSheetId="4">#REF!</definedName>
    <definedName name="R_MêsPref21" localSheetId="5">#REF!</definedName>
    <definedName name="R_MêsPref21" localSheetId="8">#REF!</definedName>
    <definedName name="R_MêsPref21" localSheetId="9">#REF!</definedName>
    <definedName name="R_MêsPref21" localSheetId="10">#REF!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 localSheetId="22">#REF!</definedName>
    <definedName name="R_MêsPref21" localSheetId="23">#REF!</definedName>
    <definedName name="R_MêsPref21" localSheetId="25">#REF!</definedName>
    <definedName name="R_MêsPref21" localSheetId="26">#REF!</definedName>
    <definedName name="R_MêsPref21" localSheetId="27">#REF!</definedName>
    <definedName name="R_MêsPref21" localSheetId="28">#REF!</definedName>
    <definedName name="R_MêsPref21" localSheetId="29">#REF!</definedName>
    <definedName name="R_MêsPref21" localSheetId="30">#REF!</definedName>
    <definedName name="R_MêsPref21" localSheetId="31">#REF!</definedName>
    <definedName name="R_MêsPref21" localSheetId="32">#REF!</definedName>
    <definedName name="R_MêsPref21">#REF!</definedName>
    <definedName name="R_MêsPref22" localSheetId="4">#REF!</definedName>
    <definedName name="R_MêsPref22" localSheetId="5">#REF!</definedName>
    <definedName name="R_MêsPref22" localSheetId="8">#REF!</definedName>
    <definedName name="R_MêsPref22" localSheetId="9">#REF!</definedName>
    <definedName name="R_MêsPref22" localSheetId="10">#REF!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 localSheetId="22">#REF!</definedName>
    <definedName name="R_MêsPref22" localSheetId="23">#REF!</definedName>
    <definedName name="R_MêsPref22" localSheetId="25">#REF!</definedName>
    <definedName name="R_MêsPref22" localSheetId="26">#REF!</definedName>
    <definedName name="R_MêsPref22" localSheetId="27">#REF!</definedName>
    <definedName name="R_MêsPref22" localSheetId="28">#REF!</definedName>
    <definedName name="R_MêsPref22" localSheetId="29">#REF!</definedName>
    <definedName name="R_MêsPref22" localSheetId="30">#REF!</definedName>
    <definedName name="R_MêsPref22" localSheetId="31">#REF!</definedName>
    <definedName name="R_MêsPref22" localSheetId="32">#REF!</definedName>
    <definedName name="R_MêsPref22">#REF!</definedName>
    <definedName name="R_MêsVicePref11" localSheetId="4">#REF!</definedName>
    <definedName name="R_MêsVicePref11" localSheetId="5">#REF!</definedName>
    <definedName name="R_MêsVicePref11" localSheetId="8">#REF!</definedName>
    <definedName name="R_MêsVicePref11" localSheetId="9">#REF!</definedName>
    <definedName name="R_MêsVicePref11" localSheetId="10">#REF!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 localSheetId="22">#REF!</definedName>
    <definedName name="R_MêsVicePref11" localSheetId="23">#REF!</definedName>
    <definedName name="R_MêsVicePref11" localSheetId="25">#REF!</definedName>
    <definedName name="R_MêsVicePref11" localSheetId="26">#REF!</definedName>
    <definedName name="R_MêsVicePref11" localSheetId="27">#REF!</definedName>
    <definedName name="R_MêsVicePref11" localSheetId="28">#REF!</definedName>
    <definedName name="R_MêsVicePref11" localSheetId="29">#REF!</definedName>
    <definedName name="R_MêsVicePref11" localSheetId="30">#REF!</definedName>
    <definedName name="R_MêsVicePref11" localSheetId="31">#REF!</definedName>
    <definedName name="R_MêsVicePref11" localSheetId="32">#REF!</definedName>
    <definedName name="R_MêsVicePref11">#REF!</definedName>
    <definedName name="R_MêsVicePref12" localSheetId="4">#REF!</definedName>
    <definedName name="R_MêsVicePref12" localSheetId="5">#REF!</definedName>
    <definedName name="R_MêsVicePref12" localSheetId="8">#REF!</definedName>
    <definedName name="R_MêsVicePref12" localSheetId="9">#REF!</definedName>
    <definedName name="R_MêsVicePref12" localSheetId="10">#REF!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 localSheetId="22">#REF!</definedName>
    <definedName name="R_MêsVicePref12" localSheetId="23">#REF!</definedName>
    <definedName name="R_MêsVicePref12" localSheetId="25">#REF!</definedName>
    <definedName name="R_MêsVicePref12" localSheetId="26">#REF!</definedName>
    <definedName name="R_MêsVicePref12" localSheetId="27">#REF!</definedName>
    <definedName name="R_MêsVicePref12" localSheetId="28">#REF!</definedName>
    <definedName name="R_MêsVicePref12" localSheetId="29">#REF!</definedName>
    <definedName name="R_MêsVicePref12" localSheetId="30">#REF!</definedName>
    <definedName name="R_MêsVicePref12" localSheetId="31">#REF!</definedName>
    <definedName name="R_MêsVicePref12" localSheetId="32">#REF!</definedName>
    <definedName name="R_MêsVicePref12">#REF!</definedName>
    <definedName name="R_MêsVicePref21" localSheetId="4">#REF!</definedName>
    <definedName name="R_MêsVicePref21" localSheetId="5">#REF!</definedName>
    <definedName name="R_MêsVicePref21" localSheetId="8">#REF!</definedName>
    <definedName name="R_MêsVicePref21" localSheetId="9">#REF!</definedName>
    <definedName name="R_MêsVicePref21" localSheetId="10">#REF!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 localSheetId="22">#REF!</definedName>
    <definedName name="R_MêsVicePref21" localSheetId="23">#REF!</definedName>
    <definedName name="R_MêsVicePref21" localSheetId="25">#REF!</definedName>
    <definedName name="R_MêsVicePref21" localSheetId="26">#REF!</definedName>
    <definedName name="R_MêsVicePref21" localSheetId="27">#REF!</definedName>
    <definedName name="R_MêsVicePref21" localSheetId="28">#REF!</definedName>
    <definedName name="R_MêsVicePref21" localSheetId="29">#REF!</definedName>
    <definedName name="R_MêsVicePref21" localSheetId="30">#REF!</definedName>
    <definedName name="R_MêsVicePref21" localSheetId="31">#REF!</definedName>
    <definedName name="R_MêsVicePref21" localSheetId="32">#REF!</definedName>
    <definedName name="R_MêsVicePref21">#REF!</definedName>
    <definedName name="R_MêsVicePref22" localSheetId="4">#REF!</definedName>
    <definedName name="R_MêsVicePref22" localSheetId="5">#REF!</definedName>
    <definedName name="R_MêsVicePref22" localSheetId="8">#REF!</definedName>
    <definedName name="R_MêsVicePref22" localSheetId="9">#REF!</definedName>
    <definedName name="R_MêsVicePref22" localSheetId="10">#REF!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 localSheetId="22">#REF!</definedName>
    <definedName name="R_MêsVicePref22" localSheetId="23">#REF!</definedName>
    <definedName name="R_MêsVicePref22" localSheetId="25">#REF!</definedName>
    <definedName name="R_MêsVicePref22" localSheetId="26">#REF!</definedName>
    <definedName name="R_MêsVicePref22" localSheetId="27">#REF!</definedName>
    <definedName name="R_MêsVicePref22" localSheetId="28">#REF!</definedName>
    <definedName name="R_MêsVicePref22" localSheetId="29">#REF!</definedName>
    <definedName name="R_MêsVicePref22" localSheetId="30">#REF!</definedName>
    <definedName name="R_MêsVicePref22" localSheetId="31">#REF!</definedName>
    <definedName name="R_MêsVicePref22" localSheetId="32">#REF!</definedName>
    <definedName name="R_MêsVicePref22">#REF!</definedName>
    <definedName name="R_MudançaGestor" localSheetId="4">#REF!</definedName>
    <definedName name="R_MudançaGestor" localSheetId="5">#REF!</definedName>
    <definedName name="R_MudançaGestor" localSheetId="8">#REF!</definedName>
    <definedName name="R_MudançaGestor" localSheetId="9">#REF!</definedName>
    <definedName name="R_MudançaGestor" localSheetId="10">#REF!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 localSheetId="22">#REF!</definedName>
    <definedName name="R_MudançaGestor" localSheetId="23">#REF!</definedName>
    <definedName name="R_MudançaGestor" localSheetId="25">#REF!</definedName>
    <definedName name="R_MudançaGestor" localSheetId="26">#REF!</definedName>
    <definedName name="R_MudançaGestor" localSheetId="27">#REF!</definedName>
    <definedName name="R_MudançaGestor" localSheetId="28">#REF!</definedName>
    <definedName name="R_MudançaGestor" localSheetId="29">#REF!</definedName>
    <definedName name="R_MudançaGestor" localSheetId="30">#REF!</definedName>
    <definedName name="R_MudançaGestor" localSheetId="31">#REF!</definedName>
    <definedName name="R_MudançaGestor" localSheetId="3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8">#REF!</definedName>
    <definedName name="R_Prefeito" localSheetId="9">#REF!</definedName>
    <definedName name="R_Prefeito" localSheetId="10">#REF!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22">#REF!</definedName>
    <definedName name="R_Prefeito" localSheetId="23">#REF!</definedName>
    <definedName name="R_Prefeito" localSheetId="25">#REF!</definedName>
    <definedName name="R_Prefeito" localSheetId="26">#REF!</definedName>
    <definedName name="R_Prefeito" localSheetId="27">#REF!</definedName>
    <definedName name="R_Prefeito" localSheetId="28">#REF!</definedName>
    <definedName name="R_Prefeito" localSheetId="29">#REF!</definedName>
    <definedName name="R_Prefeito" localSheetId="30">#REF!</definedName>
    <definedName name="R_Prefeito" localSheetId="31">#REF!</definedName>
    <definedName name="R_Prefeito" localSheetId="32">#REF!</definedName>
    <definedName name="R_Prefeito" localSheetId="1">#REF!</definedName>
    <definedName name="R_Prefeito">#REF!</definedName>
    <definedName name="R_Prefeito01" localSheetId="4">#REF!</definedName>
    <definedName name="R_Prefeito01" localSheetId="5">#REF!</definedName>
    <definedName name="R_Prefeito01" localSheetId="8">#REF!</definedName>
    <definedName name="R_Prefeito01" localSheetId="9">#REF!</definedName>
    <definedName name="R_Prefeito01" localSheetId="10">#REF!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22">#REF!</definedName>
    <definedName name="R_Prefeito01" localSheetId="23">#REF!</definedName>
    <definedName name="R_Prefeito01" localSheetId="25">#REF!</definedName>
    <definedName name="R_Prefeito01" localSheetId="26">#REF!</definedName>
    <definedName name="R_Prefeito01" localSheetId="27">#REF!</definedName>
    <definedName name="R_Prefeito01" localSheetId="28">#REF!</definedName>
    <definedName name="R_Prefeito01" localSheetId="29">#REF!</definedName>
    <definedName name="R_Prefeito01" localSheetId="30">#REF!</definedName>
    <definedName name="R_Prefeito01" localSheetId="31">#REF!</definedName>
    <definedName name="R_Prefeito01" localSheetId="32">#REF!</definedName>
    <definedName name="R_Prefeito01" localSheetId="1">#REF!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 localSheetId="22">'SUM'!#REF!</definedName>
    <definedName name="R_Prefeitura" localSheetId="23">'SUM'!#REF!</definedName>
    <definedName name="R_Prefeitura" localSheetId="25">'SUM'!#REF!</definedName>
    <definedName name="R_Prefeitura" localSheetId="26">'SUM'!#REF!</definedName>
    <definedName name="R_Prefeitura" localSheetId="27">'SUM'!#REF!</definedName>
    <definedName name="R_Prefeitura" localSheetId="28">'SUM'!#REF!</definedName>
    <definedName name="R_Prefeitura" localSheetId="29">'SUM'!#REF!</definedName>
    <definedName name="R_Prefeitura" localSheetId="30">'SUM'!#REF!</definedName>
    <definedName name="R_Prefeitura" localSheetId="31">'SUM'!#REF!</definedName>
    <definedName name="R_Prefeitura" localSheetId="32">'SUM'!#REF!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8">#REF!</definedName>
    <definedName name="R_TextBoxCPFPref1" localSheetId="9">#REF!</definedName>
    <definedName name="R_TextBoxCPFPref1" localSheetId="10">#REF!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22">#REF!</definedName>
    <definedName name="R_TextBoxCPFPref1" localSheetId="23">#REF!</definedName>
    <definedName name="R_TextBoxCPFPref1" localSheetId="25">#REF!</definedName>
    <definedName name="R_TextBoxCPFPref1" localSheetId="26">#REF!</definedName>
    <definedName name="R_TextBoxCPFPref1" localSheetId="27">#REF!</definedName>
    <definedName name="R_TextBoxCPFPref1" localSheetId="28">#REF!</definedName>
    <definedName name="R_TextBoxCPFPref1" localSheetId="29">#REF!</definedName>
    <definedName name="R_TextBoxCPFPref1" localSheetId="30">#REF!</definedName>
    <definedName name="R_TextBoxCPFPref1" localSheetId="31">#REF!</definedName>
    <definedName name="R_TextBoxCPFPref1" localSheetId="32">#REF!</definedName>
    <definedName name="R_TextBoxCPFPref1" localSheetId="1">#REF!</definedName>
    <definedName name="R_TextBoxCPFPref1">#REF!</definedName>
    <definedName name="R_TextBoxEstCivilPref1" localSheetId="4">#REF!</definedName>
    <definedName name="R_TextBoxEstCivilPref1" localSheetId="5">#REF!</definedName>
    <definedName name="R_TextBoxEstCivilPref1" localSheetId="8">#REF!</definedName>
    <definedName name="R_TextBoxEstCivilPref1" localSheetId="9">#REF!</definedName>
    <definedName name="R_TextBoxEstCivilPref1" localSheetId="10">#REF!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22">#REF!</definedName>
    <definedName name="R_TextBoxEstCivilPref1" localSheetId="23">#REF!</definedName>
    <definedName name="R_TextBoxEstCivilPref1" localSheetId="25">#REF!</definedName>
    <definedName name="R_TextBoxEstCivilPref1" localSheetId="26">#REF!</definedName>
    <definedName name="R_TextBoxEstCivilPref1" localSheetId="27">#REF!</definedName>
    <definedName name="R_TextBoxEstCivilPref1" localSheetId="28">#REF!</definedName>
    <definedName name="R_TextBoxEstCivilPref1" localSheetId="29">#REF!</definedName>
    <definedName name="R_TextBoxEstCivilPref1" localSheetId="30">#REF!</definedName>
    <definedName name="R_TextBoxEstCivilPref1" localSheetId="31">#REF!</definedName>
    <definedName name="R_TextBoxEstCivilPref1" localSheetId="32">#REF!</definedName>
    <definedName name="R_TextBoxEstCivilPref1" localSheetId="1">#REF!</definedName>
    <definedName name="R_TextBoxEstCivilPref1">#REF!</definedName>
    <definedName name="R_VicePrefeito" localSheetId="4">#REF!</definedName>
    <definedName name="R_VicePrefeito" localSheetId="5">#REF!</definedName>
    <definedName name="R_VicePrefeito" localSheetId="8">#REF!</definedName>
    <definedName name="R_VicePrefeito" localSheetId="9">#REF!</definedName>
    <definedName name="R_VicePrefeito" localSheetId="10">#REF!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22">#REF!</definedName>
    <definedName name="R_VicePrefeito" localSheetId="23">#REF!</definedName>
    <definedName name="R_VicePrefeito" localSheetId="25">#REF!</definedName>
    <definedName name="R_VicePrefeito" localSheetId="26">#REF!</definedName>
    <definedName name="R_VicePrefeito" localSheetId="27">#REF!</definedName>
    <definedName name="R_VicePrefeito" localSheetId="28">#REF!</definedName>
    <definedName name="R_VicePrefeito" localSheetId="29">#REF!</definedName>
    <definedName name="R_VicePrefeito" localSheetId="30">#REF!</definedName>
    <definedName name="R_VicePrefeito" localSheetId="31">#REF!</definedName>
    <definedName name="R_VicePrefeito" localSheetId="32">#REF!</definedName>
    <definedName name="R_VicePrefeito" localSheetId="1">#REF!</definedName>
    <definedName name="R_VicePrefeito">#REF!</definedName>
    <definedName name="R_VicePrefeito1">#REF!</definedName>
    <definedName name="R_VicePrefeito2">#REF!</definedName>
    <definedName name="Rec_Arr_Homo" localSheetId="5">#REF!</definedName>
    <definedName name="Rec_Arr_Homo">#REF!</definedName>
    <definedName name="Rec_Prop_Orç_Homo">#REF!</definedName>
    <definedName name="RecCódFonte" localSheetId="4">#REF!</definedName>
    <definedName name="RecCódFonte" localSheetId="5">#REF!</definedName>
    <definedName name="RecCódFonte" localSheetId="8">#REF!</definedName>
    <definedName name="RecCódFonte" localSheetId="9">#REF!</definedName>
    <definedName name="RecCódFonte" localSheetId="10">#REF!</definedName>
    <definedName name="RecCódFonte" localSheetId="13">#REF!</definedName>
    <definedName name="RecCódFonte" localSheetId="14">#REF!</definedName>
    <definedName name="RecCódFonte" localSheetId="15">#REF!</definedName>
    <definedName name="RecCódFonte" localSheetId="16">#REF!</definedName>
    <definedName name="RecCódFonte" localSheetId="17">#REF!</definedName>
    <definedName name="RecCódFonte" localSheetId="19">#REF!</definedName>
    <definedName name="RecCódFonte" localSheetId="22">#REF!</definedName>
    <definedName name="RecCódFonte" localSheetId="23">#REF!</definedName>
    <definedName name="RecCódFonte" localSheetId="25">#REF!</definedName>
    <definedName name="RecCódFonte" localSheetId="26">#REF!</definedName>
    <definedName name="RecCódFonte" localSheetId="27">#REF!</definedName>
    <definedName name="RecCódFonte" localSheetId="28">#REF!</definedName>
    <definedName name="RecCódFonte" localSheetId="29">#REF!</definedName>
    <definedName name="RecCódFonte" localSheetId="30">#REF!</definedName>
    <definedName name="RecCódFonte" localSheetId="31">#REF!</definedName>
    <definedName name="RecCódFonte" localSheetId="32">#REF!</definedName>
    <definedName name="RecCódFonte">#REF!</definedName>
    <definedName name="ReceitaObsFinal" localSheetId="4">#REF!</definedName>
    <definedName name="ReceitaObsFinal" localSheetId="5">#REF!</definedName>
    <definedName name="ReceitaObsFinal" localSheetId="8">#REF!</definedName>
    <definedName name="ReceitaObsFinal" localSheetId="9">#REF!</definedName>
    <definedName name="ReceitaObsFinal" localSheetId="10">#REF!</definedName>
    <definedName name="ReceitaObsFinal" localSheetId="13">#REF!</definedName>
    <definedName name="ReceitaObsFinal" localSheetId="14">#REF!</definedName>
    <definedName name="ReceitaObsFinal" localSheetId="15">#REF!</definedName>
    <definedName name="ReceitaObsFinal" localSheetId="16">#REF!</definedName>
    <definedName name="ReceitaObsFinal" localSheetId="17">#REF!</definedName>
    <definedName name="ReceitaObsFinal" localSheetId="19">#REF!</definedName>
    <definedName name="ReceitaObsFinal" localSheetId="22">#REF!</definedName>
    <definedName name="ReceitaObsFinal" localSheetId="23">#REF!</definedName>
    <definedName name="ReceitaObsFinal" localSheetId="25">#REF!</definedName>
    <definedName name="ReceitaObsFinal" localSheetId="26">#REF!</definedName>
    <definedName name="ReceitaObsFinal" localSheetId="27">#REF!</definedName>
    <definedName name="ReceitaObsFinal" localSheetId="28">#REF!</definedName>
    <definedName name="ReceitaObsFinal" localSheetId="29">#REF!</definedName>
    <definedName name="ReceitaObsFinal" localSheetId="30">#REF!</definedName>
    <definedName name="ReceitaObsFinal" localSheetId="31">#REF!</definedName>
    <definedName name="ReceitaObsFinal" localSheetId="32">#REF!</definedName>
    <definedName name="ReceitaObsFinal">#REF!</definedName>
    <definedName name="RecFonte" localSheetId="4">#REF!</definedName>
    <definedName name="RecFonte" localSheetId="5">#REF!</definedName>
    <definedName name="RecFonte" localSheetId="8">#REF!</definedName>
    <definedName name="RecFonte" localSheetId="9">#REF!</definedName>
    <definedName name="RecFonte" localSheetId="10">#REF!</definedName>
    <definedName name="RecFonte" localSheetId="13">#REF!</definedName>
    <definedName name="RecFonte" localSheetId="14">#REF!</definedName>
    <definedName name="RecFonte" localSheetId="15">#REF!</definedName>
    <definedName name="RecFonte" localSheetId="16">#REF!</definedName>
    <definedName name="RecFonte" localSheetId="17">#REF!</definedName>
    <definedName name="RecFonte" localSheetId="19">#REF!</definedName>
    <definedName name="RecFonte" localSheetId="22">#REF!</definedName>
    <definedName name="RecFonte" localSheetId="23">#REF!</definedName>
    <definedName name="RecFonte" localSheetId="25">#REF!</definedName>
    <definedName name="RecFonte" localSheetId="26">#REF!</definedName>
    <definedName name="RecFonte" localSheetId="27">#REF!</definedName>
    <definedName name="RecFonte" localSheetId="28">#REF!</definedName>
    <definedName name="RecFonte" localSheetId="29">#REF!</definedName>
    <definedName name="RecFonte" localSheetId="30">#REF!</definedName>
    <definedName name="RecFonte" localSheetId="31">#REF!</definedName>
    <definedName name="RecFonte" localSheetId="32">#REF!</definedName>
    <definedName name="RecFonte">#REF!</definedName>
    <definedName name="RecomRelatorioFim" localSheetId="4">#REF!</definedName>
    <definedName name="RecomRelatorioFim" localSheetId="5">#REF!</definedName>
    <definedName name="RecomRelatorioFim" localSheetId="8">#REF!</definedName>
    <definedName name="RecomRelatorioFim" localSheetId="9">#REF!</definedName>
    <definedName name="RecomRelatorioFim" localSheetId="10">#REF!</definedName>
    <definedName name="RecomRelatorioFim" localSheetId="13">#REF!</definedName>
    <definedName name="RecomRelatorioFim" localSheetId="14">#REF!</definedName>
    <definedName name="RecomRelatorioFim" localSheetId="15">#REF!</definedName>
    <definedName name="RecomRelatorioFim" localSheetId="16">#REF!</definedName>
    <definedName name="RecomRelatorioFim" localSheetId="17">#REF!</definedName>
    <definedName name="RecomRelatorioFim" localSheetId="19">#REF!</definedName>
    <definedName name="RecomRelatorioFim" localSheetId="22">#REF!</definedName>
    <definedName name="RecomRelatorioFim" localSheetId="23">#REF!</definedName>
    <definedName name="RecomRelatorioFim" localSheetId="25">#REF!</definedName>
    <definedName name="RecomRelatorioFim" localSheetId="26">#REF!</definedName>
    <definedName name="RecomRelatorioFim" localSheetId="27">#REF!</definedName>
    <definedName name="RecomRelatorioFim" localSheetId="28">#REF!</definedName>
    <definedName name="RecomRelatorioFim" localSheetId="29">#REF!</definedName>
    <definedName name="RecomRelatorioFim" localSheetId="30">#REF!</definedName>
    <definedName name="RecomRelatorioFim" localSheetId="31">#REF!</definedName>
    <definedName name="RecomRelatorioFim" localSheetId="32">#REF!</definedName>
    <definedName name="RecomRelatorioFim">#REF!</definedName>
    <definedName name="RecomTeste">#REF!</definedName>
    <definedName name="RecomTeste2">#REF!</definedName>
    <definedName name="RecomTeste3">#REF!</definedName>
    <definedName name="ResFinanceiroR" localSheetId="4">#REF!</definedName>
    <definedName name="ResFinanceiroR" localSheetId="5">#REF!</definedName>
    <definedName name="ResFinanceiroR" localSheetId="8">#REF!</definedName>
    <definedName name="ResFinanceiroR" localSheetId="9">#REF!</definedName>
    <definedName name="ResFinanceiroR" localSheetId="10">#REF!</definedName>
    <definedName name="ResFinanceiroR" localSheetId="13">#REF!</definedName>
    <definedName name="ResFinanceiroR" localSheetId="14">#REF!</definedName>
    <definedName name="ResFinanceiroR" localSheetId="15">#REF!</definedName>
    <definedName name="ResFinanceiroR" localSheetId="16">#REF!</definedName>
    <definedName name="ResFinanceiroR" localSheetId="17">#REF!</definedName>
    <definedName name="ResFinanceiroR" localSheetId="19">#REF!</definedName>
    <definedName name="ResFinanceiroR" localSheetId="22">#REF!</definedName>
    <definedName name="ResFinanceiroR" localSheetId="23">#REF!</definedName>
    <definedName name="ResFinanceiroR" localSheetId="25">#REF!</definedName>
    <definedName name="ResFinanceiroR" localSheetId="26">#REF!</definedName>
    <definedName name="ResFinanceiroR" localSheetId="27">#REF!</definedName>
    <definedName name="ResFinanceiroR" localSheetId="28">#REF!</definedName>
    <definedName name="ResFinanceiroR" localSheetId="29">#REF!</definedName>
    <definedName name="ResFinanceiroR" localSheetId="30">#REF!</definedName>
    <definedName name="ResFinanceiroR" localSheetId="31">#REF!</definedName>
    <definedName name="ResFinanceiroR" localSheetId="32">#REF!</definedName>
    <definedName name="ResFinanceiroR">#REF!</definedName>
    <definedName name="Resp_Homo" localSheetId="4">#REF!</definedName>
    <definedName name="Resp_Homo" localSheetId="8">#REF!</definedName>
    <definedName name="Resp_Homo" localSheetId="9">#REF!</definedName>
    <definedName name="Resp_Homo" localSheetId="10">#REF!</definedName>
    <definedName name="Resp_Homo" localSheetId="13">#REF!</definedName>
    <definedName name="Resp_Homo" localSheetId="14">#REF!</definedName>
    <definedName name="Resp_Homo" localSheetId="15">#REF!</definedName>
    <definedName name="Resp_Homo" localSheetId="16">#REF!</definedName>
    <definedName name="Resp_Homo" localSheetId="17">#REF!</definedName>
    <definedName name="Resp_Homo" localSheetId="19">#REF!</definedName>
    <definedName name="Resp_Homo" localSheetId="22">#REF!</definedName>
    <definedName name="Resp_Homo" localSheetId="23">#REF!</definedName>
    <definedName name="Resp_Homo" localSheetId="25">#REF!</definedName>
    <definedName name="Resp_Homo" localSheetId="26">#REF!</definedName>
    <definedName name="Resp_Homo" localSheetId="27">#REF!</definedName>
    <definedName name="Resp_Homo" localSheetId="28">#REF!</definedName>
    <definedName name="Resp_Homo" localSheetId="29">#REF!</definedName>
    <definedName name="Resp_Homo" localSheetId="30">#REF!</definedName>
    <definedName name="Resp_Homo" localSheetId="31">#REF!</definedName>
    <definedName name="Resp_Homo" localSheetId="32">#REF!</definedName>
    <definedName name="Resp_Homo">#REF!</definedName>
    <definedName name="responsáveis">#REF!</definedName>
    <definedName name="ResponsáveisLista" localSheetId="4">#REF!</definedName>
    <definedName name="ResponsáveisLista" localSheetId="5">#REF!</definedName>
    <definedName name="ResponsáveisLista" localSheetId="8">#REF!</definedName>
    <definedName name="ResponsáveisLista" localSheetId="9">#REF!</definedName>
    <definedName name="ResponsáveisLista" localSheetId="10">#REF!</definedName>
    <definedName name="ResponsáveisLista" localSheetId="13">#REF!</definedName>
    <definedName name="ResponsáveisLista" localSheetId="14">#REF!</definedName>
    <definedName name="ResponsáveisLista" localSheetId="15">#REF!</definedName>
    <definedName name="ResponsáveisLista" localSheetId="16">#REF!</definedName>
    <definedName name="ResponsáveisLista" localSheetId="17">#REF!</definedName>
    <definedName name="ResponsáveisLista" localSheetId="19">#REF!</definedName>
    <definedName name="ResponsáveisLista" localSheetId="22">#REF!</definedName>
    <definedName name="ResponsáveisLista" localSheetId="23">#REF!</definedName>
    <definedName name="ResponsáveisLista" localSheetId="25">#REF!</definedName>
    <definedName name="ResponsáveisLista" localSheetId="26">#REF!</definedName>
    <definedName name="ResponsáveisLista" localSheetId="27">#REF!</definedName>
    <definedName name="ResponsáveisLista" localSheetId="28">#REF!</definedName>
    <definedName name="ResponsáveisLista" localSheetId="29">#REF!</definedName>
    <definedName name="ResponsáveisLista" localSheetId="30">#REF!</definedName>
    <definedName name="ResponsáveisLista" localSheetId="31">#REF!</definedName>
    <definedName name="ResponsáveisLista" localSheetId="32">#REF!</definedName>
    <definedName name="ResponsáveisLista">#REF!</definedName>
    <definedName name="RREO1QModelo" localSheetId="4">#REF!</definedName>
    <definedName name="RREO1QModelo" localSheetId="5">#REF!</definedName>
    <definedName name="RREO1QModelo" localSheetId="8">#REF!</definedName>
    <definedName name="RREO1QModelo" localSheetId="9">#REF!</definedName>
    <definedName name="RREO1QModelo" localSheetId="10">#REF!</definedName>
    <definedName name="RREO1QModelo" localSheetId="13">#REF!</definedName>
    <definedName name="RREO1QModelo" localSheetId="14">#REF!</definedName>
    <definedName name="RREO1QModelo" localSheetId="15">#REF!</definedName>
    <definedName name="RREO1QModelo" localSheetId="16">#REF!</definedName>
    <definedName name="RREO1QModelo" localSheetId="17">#REF!</definedName>
    <definedName name="RREO1QModelo" localSheetId="19">#REF!</definedName>
    <definedName name="RREO1QModelo" localSheetId="22">#REF!</definedName>
    <definedName name="RREO1QModelo" localSheetId="23">#REF!</definedName>
    <definedName name="RREO1QModelo" localSheetId="25">#REF!</definedName>
    <definedName name="RREO1QModelo" localSheetId="26">#REF!</definedName>
    <definedName name="RREO1QModelo" localSheetId="27">#REF!</definedName>
    <definedName name="RREO1QModelo" localSheetId="28">#REF!</definedName>
    <definedName name="RREO1QModelo" localSheetId="29">#REF!</definedName>
    <definedName name="RREO1QModelo" localSheetId="30">#REF!</definedName>
    <definedName name="RREO1QModelo" localSheetId="31">#REF!</definedName>
    <definedName name="RREO1QModelo" localSheetId="32">#REF!</definedName>
    <definedName name="RREO1QModelo">#REF!</definedName>
    <definedName name="RREO2QModelo" localSheetId="4">#REF!</definedName>
    <definedName name="RREO2QModelo" localSheetId="5">#REF!</definedName>
    <definedName name="RREO2QModelo" localSheetId="8">#REF!</definedName>
    <definedName name="RREO2QModelo" localSheetId="9">#REF!</definedName>
    <definedName name="RREO2QModelo" localSheetId="10">#REF!</definedName>
    <definedName name="RREO2QModelo" localSheetId="13">#REF!</definedName>
    <definedName name="RREO2QModelo" localSheetId="14">#REF!</definedName>
    <definedName name="RREO2QModelo" localSheetId="15">#REF!</definedName>
    <definedName name="RREO2QModelo" localSheetId="16">#REF!</definedName>
    <definedName name="RREO2QModelo" localSheetId="17">#REF!</definedName>
    <definedName name="RREO2QModelo" localSheetId="19">#REF!</definedName>
    <definedName name="RREO2QModelo" localSheetId="22">#REF!</definedName>
    <definedName name="RREO2QModelo" localSheetId="23">#REF!</definedName>
    <definedName name="RREO2QModelo" localSheetId="25">#REF!</definedName>
    <definedName name="RREO2QModelo" localSheetId="26">#REF!</definedName>
    <definedName name="RREO2QModelo" localSheetId="27">#REF!</definedName>
    <definedName name="RREO2QModelo" localSheetId="28">#REF!</definedName>
    <definedName name="RREO2QModelo" localSheetId="29">#REF!</definedName>
    <definedName name="RREO2QModelo" localSheetId="30">#REF!</definedName>
    <definedName name="RREO2QModelo" localSheetId="31">#REF!</definedName>
    <definedName name="RREO2QModelo" localSheetId="32">#REF!</definedName>
    <definedName name="RREO2QModelo">#REF!</definedName>
    <definedName name="RREO3QModelo" localSheetId="4">#REF!</definedName>
    <definedName name="RREO3QModelo" localSheetId="5">#REF!</definedName>
    <definedName name="RREO3QModelo" localSheetId="8">#REF!</definedName>
    <definedName name="RREO3QModelo" localSheetId="9">#REF!</definedName>
    <definedName name="RREO3QModelo" localSheetId="10">#REF!</definedName>
    <definedName name="RREO3QModelo" localSheetId="13">#REF!</definedName>
    <definedName name="RREO3QModelo" localSheetId="14">#REF!</definedName>
    <definedName name="RREO3QModelo" localSheetId="15">#REF!</definedName>
    <definedName name="RREO3QModelo" localSheetId="16">#REF!</definedName>
    <definedName name="RREO3QModelo" localSheetId="17">#REF!</definedName>
    <definedName name="RREO3QModelo" localSheetId="19">#REF!</definedName>
    <definedName name="RREO3QModelo" localSheetId="22">#REF!</definedName>
    <definedName name="RREO3QModelo" localSheetId="23">#REF!</definedName>
    <definedName name="RREO3QModelo" localSheetId="25">#REF!</definedName>
    <definedName name="RREO3QModelo" localSheetId="26">#REF!</definedName>
    <definedName name="RREO3QModelo" localSheetId="27">#REF!</definedName>
    <definedName name="RREO3QModelo" localSheetId="28">#REF!</definedName>
    <definedName name="RREO3QModelo" localSheetId="29">#REF!</definedName>
    <definedName name="RREO3QModelo" localSheetId="30">#REF!</definedName>
    <definedName name="RREO3QModelo" localSheetId="31">#REF!</definedName>
    <definedName name="RREO3QModelo" localSheetId="32">#REF!</definedName>
    <definedName name="RREO3QModelo">#REF!</definedName>
    <definedName name="RREO4QModelo" localSheetId="4">#REF!</definedName>
    <definedName name="RREO4QModelo" localSheetId="5">#REF!</definedName>
    <definedName name="RREO4QModelo" localSheetId="8">#REF!</definedName>
    <definedName name="RREO4QModelo" localSheetId="9">#REF!</definedName>
    <definedName name="RREO4QModelo" localSheetId="10">#REF!</definedName>
    <definedName name="RREO4QModelo" localSheetId="13">#REF!</definedName>
    <definedName name="RREO4QModelo" localSheetId="14">#REF!</definedName>
    <definedName name="RREO4QModelo" localSheetId="15">#REF!</definedName>
    <definedName name="RREO4QModelo" localSheetId="16">#REF!</definedName>
    <definedName name="RREO4QModelo" localSheetId="17">#REF!</definedName>
    <definedName name="RREO4QModelo" localSheetId="19">#REF!</definedName>
    <definedName name="RREO4QModelo" localSheetId="22">#REF!</definedName>
    <definedName name="RREO4QModelo" localSheetId="23">#REF!</definedName>
    <definedName name="RREO4QModelo" localSheetId="25">#REF!</definedName>
    <definedName name="RREO4QModelo" localSheetId="26">#REF!</definedName>
    <definedName name="RREO4QModelo" localSheetId="27">#REF!</definedName>
    <definedName name="RREO4QModelo" localSheetId="28">#REF!</definedName>
    <definedName name="RREO4QModelo" localSheetId="29">#REF!</definedName>
    <definedName name="RREO4QModelo" localSheetId="30">#REF!</definedName>
    <definedName name="RREO4QModelo" localSheetId="31">#REF!</definedName>
    <definedName name="RREO4QModelo" localSheetId="32">#REF!</definedName>
    <definedName name="RREO4QModelo">#REF!</definedName>
    <definedName name="RREO5QModelo" localSheetId="4">#REF!</definedName>
    <definedName name="RREO5QModelo" localSheetId="5">#REF!</definedName>
    <definedName name="RREO5QModelo" localSheetId="8">#REF!</definedName>
    <definedName name="RREO5QModelo" localSheetId="9">#REF!</definedName>
    <definedName name="RREO5QModelo" localSheetId="10">#REF!</definedName>
    <definedName name="RREO5QModelo" localSheetId="13">#REF!</definedName>
    <definedName name="RREO5QModelo" localSheetId="14">#REF!</definedName>
    <definedName name="RREO5QModelo" localSheetId="15">#REF!</definedName>
    <definedName name="RREO5QModelo" localSheetId="16">#REF!</definedName>
    <definedName name="RREO5QModelo" localSheetId="17">#REF!</definedName>
    <definedName name="RREO5QModelo" localSheetId="19">#REF!</definedName>
    <definedName name="RREO5QModelo" localSheetId="22">#REF!</definedName>
    <definedName name="RREO5QModelo" localSheetId="23">#REF!</definedName>
    <definedName name="RREO5QModelo" localSheetId="25">#REF!</definedName>
    <definedName name="RREO5QModelo" localSheetId="26">#REF!</definedName>
    <definedName name="RREO5QModelo" localSheetId="27">#REF!</definedName>
    <definedName name="RREO5QModelo" localSheetId="28">#REF!</definedName>
    <definedName name="RREO5QModelo" localSheetId="29">#REF!</definedName>
    <definedName name="RREO5QModelo" localSheetId="30">#REF!</definedName>
    <definedName name="RREO5QModelo" localSheetId="31">#REF!</definedName>
    <definedName name="RREO5QModelo" localSheetId="32">#REF!</definedName>
    <definedName name="RREO5QModelo">#REF!</definedName>
    <definedName name="RREO6QModelo" localSheetId="4">#REF!</definedName>
    <definedName name="RREO6QModelo" localSheetId="5">#REF!</definedName>
    <definedName name="RREO6QModelo" localSheetId="8">#REF!</definedName>
    <definedName name="RREO6QModelo" localSheetId="9">#REF!</definedName>
    <definedName name="RREO6QModelo" localSheetId="10">#REF!</definedName>
    <definedName name="RREO6QModelo" localSheetId="13">#REF!</definedName>
    <definedName name="RREO6QModelo" localSheetId="14">#REF!</definedName>
    <definedName name="RREO6QModelo" localSheetId="15">#REF!</definedName>
    <definedName name="RREO6QModelo" localSheetId="16">#REF!</definedName>
    <definedName name="RREO6QModelo" localSheetId="17">#REF!</definedName>
    <definedName name="RREO6QModelo" localSheetId="19">#REF!</definedName>
    <definedName name="RREO6QModelo" localSheetId="22">#REF!</definedName>
    <definedName name="RREO6QModelo" localSheetId="23">#REF!</definedName>
    <definedName name="RREO6QModelo" localSheetId="25">#REF!</definedName>
    <definedName name="RREO6QModelo" localSheetId="26">#REF!</definedName>
    <definedName name="RREO6QModelo" localSheetId="27">#REF!</definedName>
    <definedName name="RREO6QModelo" localSheetId="28">#REF!</definedName>
    <definedName name="RREO6QModelo" localSheetId="29">#REF!</definedName>
    <definedName name="RREO6QModelo" localSheetId="30">#REF!</definedName>
    <definedName name="RREO6QModelo" localSheetId="31">#REF!</definedName>
    <definedName name="RREO6QModelo" localSheetId="32">#REF!</definedName>
    <definedName name="RREO6QModelo">#REF!</definedName>
    <definedName name="rrrrrrrrrrrrr" localSheetId="4">#REF!</definedName>
    <definedName name="rrrrrrrrrrrrr" localSheetId="5">#REF!</definedName>
    <definedName name="rrrrrrrrrrrrr" localSheetId="8">#REF!</definedName>
    <definedName name="rrrrrrrrrrrrr" localSheetId="9">#REF!</definedName>
    <definedName name="rrrrrrrrrrrrr" localSheetId="10">#REF!</definedName>
    <definedName name="rrrrrrrrrrrrr" localSheetId="13">#REF!</definedName>
    <definedName name="rrrrrrrrrrrrr" localSheetId="14">#REF!</definedName>
    <definedName name="rrrrrrrrrrrrr" localSheetId="15">#REF!</definedName>
    <definedName name="rrrrrrrrrrrrr" localSheetId="16">#REF!</definedName>
    <definedName name="rrrrrrrrrrrrr" localSheetId="17">#REF!</definedName>
    <definedName name="rrrrrrrrrrrrr" localSheetId="19">#REF!</definedName>
    <definedName name="rrrrrrrrrrrrr" localSheetId="22">#REF!</definedName>
    <definedName name="rrrrrrrrrrrrr" localSheetId="23">#REF!</definedName>
    <definedName name="rrrrrrrrrrrrr" localSheetId="25">#REF!</definedName>
    <definedName name="rrrrrrrrrrrrr" localSheetId="26">#REF!</definedName>
    <definedName name="rrrrrrrrrrrrr" localSheetId="27">#REF!</definedName>
    <definedName name="rrrrrrrrrrrrr" localSheetId="28">#REF!</definedName>
    <definedName name="rrrrrrrrrrrrr" localSheetId="29">#REF!</definedName>
    <definedName name="rrrrrrrrrrrrr" localSheetId="30">#REF!</definedName>
    <definedName name="rrrrrrrrrrrrr" localSheetId="31">#REF!</definedName>
    <definedName name="rrrrrrrrrrrrr" localSheetId="32">#REF!</definedName>
    <definedName name="rrrrrrrrrrrrr">#REF!</definedName>
    <definedName name="ScrollOrd" localSheetId="4">#REF!</definedName>
    <definedName name="ScrollOrd" localSheetId="5">#REF!</definedName>
    <definedName name="ScrollOrd" localSheetId="8">#REF!</definedName>
    <definedName name="ScrollOrd" localSheetId="9">#REF!</definedName>
    <definedName name="ScrollOrd" localSheetId="10">#REF!</definedName>
    <definedName name="ScrollOrd" localSheetId="13">#REF!</definedName>
    <definedName name="ScrollOrd" localSheetId="14">#REF!</definedName>
    <definedName name="ScrollOrd" localSheetId="15">#REF!</definedName>
    <definedName name="ScrollOrd" localSheetId="16">#REF!</definedName>
    <definedName name="ScrollOrd" localSheetId="17">#REF!</definedName>
    <definedName name="ScrollOrd" localSheetId="19">#REF!</definedName>
    <definedName name="ScrollOrd" localSheetId="22">#REF!</definedName>
    <definedName name="ScrollOrd" localSheetId="23">#REF!</definedName>
    <definedName name="ScrollOrd" localSheetId="25">#REF!</definedName>
    <definedName name="ScrollOrd" localSheetId="26">#REF!</definedName>
    <definedName name="ScrollOrd" localSheetId="27">#REF!</definedName>
    <definedName name="ScrollOrd" localSheetId="28">#REF!</definedName>
    <definedName name="ScrollOrd" localSheetId="29">#REF!</definedName>
    <definedName name="ScrollOrd" localSheetId="30">#REF!</definedName>
    <definedName name="ScrollOrd" localSheetId="31">#REF!</definedName>
    <definedName name="ScrollOrd" localSheetId="32">#REF!</definedName>
    <definedName name="ScrollOrd">#REF!</definedName>
    <definedName name="SFBancário" localSheetId="4">#REF!</definedName>
    <definedName name="SFBancário" localSheetId="5">#REF!</definedName>
    <definedName name="SFBancário" localSheetId="8">#REF!</definedName>
    <definedName name="SFBancário" localSheetId="9">#REF!</definedName>
    <definedName name="SFBancário" localSheetId="10">#REF!</definedName>
    <definedName name="SFBancário" localSheetId="13">#REF!</definedName>
    <definedName name="SFBancário" localSheetId="14">#REF!</definedName>
    <definedName name="SFBancário" localSheetId="15">#REF!</definedName>
    <definedName name="SFBancário" localSheetId="16">#REF!</definedName>
    <definedName name="SFBancário" localSheetId="17">#REF!</definedName>
    <definedName name="SFBancário" localSheetId="19">#REF!</definedName>
    <definedName name="SFBancário" localSheetId="22">#REF!</definedName>
    <definedName name="SFBancário" localSheetId="23">#REF!</definedName>
    <definedName name="SFBancário" localSheetId="25">#REF!</definedName>
    <definedName name="SFBancário" localSheetId="26">#REF!</definedName>
    <definedName name="SFBancário" localSheetId="27">#REF!</definedName>
    <definedName name="SFBancário" localSheetId="28">#REF!</definedName>
    <definedName name="SFBancário" localSheetId="29">#REF!</definedName>
    <definedName name="SFBancário" localSheetId="30">#REF!</definedName>
    <definedName name="SFBancário" localSheetId="31">#REF!</definedName>
    <definedName name="SFBancário" localSheetId="32">#REF!</definedName>
    <definedName name="SFBancário">#REF!</definedName>
    <definedName name="SIBancário" localSheetId="4">#REF!</definedName>
    <definedName name="SIBancário" localSheetId="5">#REF!</definedName>
    <definedName name="SIBancário" localSheetId="8">#REF!</definedName>
    <definedName name="SIBancário" localSheetId="9">#REF!</definedName>
    <definedName name="SIBancário" localSheetId="10">#REF!</definedName>
    <definedName name="SIBancário" localSheetId="13">#REF!</definedName>
    <definedName name="SIBancário" localSheetId="14">#REF!</definedName>
    <definedName name="SIBancário" localSheetId="15">#REF!</definedName>
    <definedName name="SIBancário" localSheetId="16">#REF!</definedName>
    <definedName name="SIBancário" localSheetId="17">#REF!</definedName>
    <definedName name="SIBancário" localSheetId="19">#REF!</definedName>
    <definedName name="SIBancário" localSheetId="22">#REF!</definedName>
    <definedName name="SIBancário" localSheetId="23">#REF!</definedName>
    <definedName name="SIBancário" localSheetId="25">#REF!</definedName>
    <definedName name="SIBancário" localSheetId="26">#REF!</definedName>
    <definedName name="SIBancário" localSheetId="27">#REF!</definedName>
    <definedName name="SIBancário" localSheetId="28">#REF!</definedName>
    <definedName name="SIBancário" localSheetId="29">#REF!</definedName>
    <definedName name="SIBancário" localSheetId="30">#REF!</definedName>
    <definedName name="SIBancário" localSheetId="31">#REF!</definedName>
    <definedName name="SIBancário" localSheetId="32">#REF!</definedName>
    <definedName name="SIBancário">#REF!</definedName>
    <definedName name="StatusGeral" localSheetId="4">'SUM'!#REF!</definedName>
    <definedName name="StatusGeral" localSheetId="8">'SUM'!#REF!</definedName>
    <definedName name="StatusGeral" localSheetId="9">'SUM'!#REF!</definedName>
    <definedName name="StatusGeral" localSheetId="10">'SUM'!#REF!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 localSheetId="22">'SUM'!#REF!</definedName>
    <definedName name="StatusGeral" localSheetId="23">'SUM'!#REF!</definedName>
    <definedName name="StatusGeral" localSheetId="25">'SUM'!#REF!</definedName>
    <definedName name="StatusGeral" localSheetId="26">'SUM'!#REF!</definedName>
    <definedName name="StatusGeral" localSheetId="27">'SUM'!#REF!</definedName>
    <definedName name="StatusGeral" localSheetId="28">'SUM'!#REF!</definedName>
    <definedName name="StatusGeral" localSheetId="29">'SUM'!#REF!</definedName>
    <definedName name="StatusGeral" localSheetId="30">'SUM'!#REF!</definedName>
    <definedName name="StatusGeral" localSheetId="31">'SUM'!#REF!</definedName>
    <definedName name="StatusGeral" localSheetId="32">'SUM'!#REF!</definedName>
    <definedName name="StatusGeral">'SUM'!#REF!</definedName>
    <definedName name="StatusGeral2" localSheetId="4">'SUM'!#REF!</definedName>
    <definedName name="StatusGeral2" localSheetId="8">'SUM'!#REF!</definedName>
    <definedName name="StatusGeral2" localSheetId="9">'SUM'!#REF!</definedName>
    <definedName name="StatusGeral2" localSheetId="10">'SUM'!#REF!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 localSheetId="22">'SUM'!#REF!</definedName>
    <definedName name="StatusGeral2" localSheetId="23">'SUM'!#REF!</definedName>
    <definedName name="StatusGeral2" localSheetId="25">'SUM'!#REF!</definedName>
    <definedName name="StatusGeral2" localSheetId="26">'SUM'!#REF!</definedName>
    <definedName name="StatusGeral2" localSheetId="27">'SUM'!#REF!</definedName>
    <definedName name="StatusGeral2" localSheetId="28">'SUM'!#REF!</definedName>
    <definedName name="StatusGeral2" localSheetId="29">'SUM'!#REF!</definedName>
    <definedName name="StatusGeral2" localSheetId="30">'SUM'!#REF!</definedName>
    <definedName name="StatusGeral2" localSheetId="31">'SUM'!#REF!</definedName>
    <definedName name="StatusGeral2" localSheetId="32">'SUM'!#REF!</definedName>
    <definedName name="StatusGeral2">'SUM'!#REF!</definedName>
    <definedName name="Sumario" localSheetId="4">'SUM'!#REF!</definedName>
    <definedName name="Sumario" localSheetId="5">'SUM'!#REF!</definedName>
    <definedName name="Sumario" localSheetId="8">'SUM'!#REF!</definedName>
    <definedName name="Sumario" localSheetId="9">'SUM'!#REF!</definedName>
    <definedName name="Sumario" localSheetId="10">'SUM'!#REF!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 localSheetId="22">'SUM'!#REF!</definedName>
    <definedName name="Sumario" localSheetId="23">'SUM'!#REF!</definedName>
    <definedName name="Sumario" localSheetId="25">'SUM'!#REF!</definedName>
    <definedName name="Sumario" localSheetId="26">'SUM'!#REF!</definedName>
    <definedName name="Sumario" localSheetId="27">'SUM'!#REF!</definedName>
    <definedName name="Sumario" localSheetId="28">'SUM'!#REF!</definedName>
    <definedName name="Sumario" localSheetId="29">'SUM'!#REF!</definedName>
    <definedName name="Sumario" localSheetId="30">'SUM'!#REF!</definedName>
    <definedName name="Sumario" localSheetId="31">'SUM'!#REF!</definedName>
    <definedName name="Sumario" localSheetId="32">'SUM'!#REF!</definedName>
    <definedName name="Sumario">'SUM'!#REF!</definedName>
    <definedName name="Sumário" localSheetId="4">'SUM'!#REF!</definedName>
    <definedName name="Sumário" localSheetId="8">'SUM'!#REF!</definedName>
    <definedName name="Sumário" localSheetId="9">'SUM'!#REF!</definedName>
    <definedName name="Sumário" localSheetId="10">'SUM'!#REF!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 localSheetId="22">'SUM'!#REF!</definedName>
    <definedName name="Sumário" localSheetId="23">'SUM'!#REF!</definedName>
    <definedName name="Sumário" localSheetId="25">'SUM'!#REF!</definedName>
    <definedName name="Sumário" localSheetId="26">'SUM'!#REF!</definedName>
    <definedName name="Sumário" localSheetId="27">'SUM'!#REF!</definedName>
    <definedName name="Sumário" localSheetId="28">'SUM'!#REF!</definedName>
    <definedName name="Sumário" localSheetId="29">'SUM'!#REF!</definedName>
    <definedName name="Sumário" localSheetId="30">'SUM'!#REF!</definedName>
    <definedName name="Sumário" localSheetId="31">'SUM'!#REF!</definedName>
    <definedName name="Sumário" localSheetId="32">'SUM'!#REF!</definedName>
    <definedName name="Sumário">'SUM'!#REF!</definedName>
    <definedName name="SumárioII" localSheetId="4">'SUM'!#REF!</definedName>
    <definedName name="SumárioII" localSheetId="8">'SUM'!#REF!</definedName>
    <definedName name="SumárioII" localSheetId="9">'SUM'!#REF!</definedName>
    <definedName name="SumárioII" localSheetId="10">'SUM'!#REF!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 localSheetId="22">'SUM'!#REF!</definedName>
    <definedName name="SumárioII" localSheetId="23">'SUM'!#REF!</definedName>
    <definedName name="SumárioII" localSheetId="25">'SUM'!#REF!</definedName>
    <definedName name="SumárioII" localSheetId="26">'SUM'!#REF!</definedName>
    <definedName name="SumárioII" localSheetId="27">'SUM'!#REF!</definedName>
    <definedName name="SumárioII" localSheetId="28">'SUM'!#REF!</definedName>
    <definedName name="SumárioII" localSheetId="29">'SUM'!#REF!</definedName>
    <definedName name="SumárioII" localSheetId="30">'SUM'!#REF!</definedName>
    <definedName name="SumárioII" localSheetId="31">'SUM'!#REF!</definedName>
    <definedName name="SumárioII" localSheetId="32">'SUM'!#REF!</definedName>
    <definedName name="SumárioII">'SUM'!#REF!</definedName>
    <definedName name="SumárioPlanilhas" localSheetId="4">'SUM'!#REF!</definedName>
    <definedName name="SumárioPlanilhas" localSheetId="8">'SUM'!#REF!</definedName>
    <definedName name="SumárioPlanilhas" localSheetId="9">'SUM'!#REF!</definedName>
    <definedName name="SumárioPlanilhas" localSheetId="10">'SUM'!#REF!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 localSheetId="22">'SUM'!#REF!</definedName>
    <definedName name="SumárioPlanilhas" localSheetId="23">'SUM'!#REF!</definedName>
    <definedName name="SumárioPlanilhas" localSheetId="25">'SUM'!#REF!</definedName>
    <definedName name="SumárioPlanilhas" localSheetId="26">'SUM'!#REF!</definedName>
    <definedName name="SumárioPlanilhas" localSheetId="27">'SUM'!#REF!</definedName>
    <definedName name="SumárioPlanilhas" localSheetId="28">'SUM'!#REF!</definedName>
    <definedName name="SumárioPlanilhas" localSheetId="29">'SUM'!#REF!</definedName>
    <definedName name="SumárioPlanilhas" localSheetId="30">'SUM'!#REF!</definedName>
    <definedName name="SumárioPlanilhas" localSheetId="31">'SUM'!#REF!</definedName>
    <definedName name="SumárioPlanilhas" localSheetId="32">'SUM'!#REF!</definedName>
    <definedName name="SumárioPlanilhas">'SUM'!#REF!</definedName>
    <definedName name="T_2_5_2" localSheetId="4">#REF!</definedName>
    <definedName name="T_2_5_2" localSheetId="5">#REF!</definedName>
    <definedName name="T_2_5_2" localSheetId="8">#REF!</definedName>
    <definedName name="T_2_5_2" localSheetId="9">#REF!</definedName>
    <definedName name="T_2_5_2" localSheetId="10">#REF!</definedName>
    <definedName name="T_2_5_2" localSheetId="13">#REF!</definedName>
    <definedName name="T_2_5_2" localSheetId="14">#REF!</definedName>
    <definedName name="T_2_5_2" localSheetId="15">#REF!</definedName>
    <definedName name="T_2_5_2" localSheetId="16">#REF!</definedName>
    <definedName name="T_2_5_2" localSheetId="17">#REF!</definedName>
    <definedName name="T_2_5_2" localSheetId="19">#REF!</definedName>
    <definedName name="T_2_5_2" localSheetId="22">#REF!</definedName>
    <definedName name="T_2_5_2" localSheetId="23">#REF!</definedName>
    <definedName name="T_2_5_2" localSheetId="25">#REF!</definedName>
    <definedName name="T_2_5_2" localSheetId="26">#REF!</definedName>
    <definedName name="T_2_5_2" localSheetId="27">#REF!</definedName>
    <definedName name="T_2_5_2" localSheetId="28">#REF!</definedName>
    <definedName name="T_2_5_2" localSheetId="29">#REF!</definedName>
    <definedName name="T_2_5_2" localSheetId="30">#REF!</definedName>
    <definedName name="T_2_5_2" localSheetId="31">#REF!</definedName>
    <definedName name="T_2_5_2" localSheetId="32">#REF!</definedName>
    <definedName name="T_2_5_2">#REF!</definedName>
    <definedName name="T_2_6_2" localSheetId="4">#REF!</definedName>
    <definedName name="T_2_6_2" localSheetId="5">#REF!</definedName>
    <definedName name="T_2_6_2" localSheetId="8">#REF!</definedName>
    <definedName name="T_2_6_2" localSheetId="9">#REF!</definedName>
    <definedName name="T_2_6_2" localSheetId="10">#REF!</definedName>
    <definedName name="T_2_6_2" localSheetId="13">#REF!</definedName>
    <definedName name="T_2_6_2" localSheetId="14">#REF!</definedName>
    <definedName name="T_2_6_2" localSheetId="15">#REF!</definedName>
    <definedName name="T_2_6_2" localSheetId="16">#REF!</definedName>
    <definedName name="T_2_6_2" localSheetId="17">#REF!</definedName>
    <definedName name="T_2_6_2" localSheetId="19">#REF!</definedName>
    <definedName name="T_2_6_2" localSheetId="22">#REF!</definedName>
    <definedName name="T_2_6_2" localSheetId="23">#REF!</definedName>
    <definedName name="T_2_6_2" localSheetId="25">#REF!</definedName>
    <definedName name="T_2_6_2" localSheetId="26">#REF!</definedName>
    <definedName name="T_2_6_2" localSheetId="27">#REF!</definedName>
    <definedName name="T_2_6_2" localSheetId="28">#REF!</definedName>
    <definedName name="T_2_6_2" localSheetId="29">#REF!</definedName>
    <definedName name="T_2_6_2" localSheetId="30">#REF!</definedName>
    <definedName name="T_2_6_2" localSheetId="31">#REF!</definedName>
    <definedName name="T_2_6_2" localSheetId="32">#REF!</definedName>
    <definedName name="T_2_6_2">#REF!</definedName>
    <definedName name="T_3_5" localSheetId="4">#REF!</definedName>
    <definedName name="T_3_5" localSheetId="5">#REF!</definedName>
    <definedName name="T_3_5" localSheetId="8">#REF!</definedName>
    <definedName name="T_3_5" localSheetId="9">#REF!</definedName>
    <definedName name="T_3_5" localSheetId="10">#REF!</definedName>
    <definedName name="T_3_5" localSheetId="13">#REF!</definedName>
    <definedName name="T_3_5" localSheetId="14">#REF!</definedName>
    <definedName name="T_3_5" localSheetId="15">#REF!</definedName>
    <definedName name="T_3_5" localSheetId="16">#REF!</definedName>
    <definedName name="T_3_5" localSheetId="17">#REF!</definedName>
    <definedName name="T_3_5" localSheetId="19">#REF!</definedName>
    <definedName name="T_3_5" localSheetId="22">#REF!</definedName>
    <definedName name="T_3_5" localSheetId="23">#REF!</definedName>
    <definedName name="T_3_5" localSheetId="25">#REF!</definedName>
    <definedName name="T_3_5" localSheetId="26">#REF!</definedName>
    <definedName name="T_3_5" localSheetId="27">#REF!</definedName>
    <definedName name="T_3_5" localSheetId="28">#REF!</definedName>
    <definedName name="T_3_5" localSheetId="29">#REF!</definedName>
    <definedName name="T_3_5" localSheetId="30">#REF!</definedName>
    <definedName name="T_3_5" localSheetId="31">#REF!</definedName>
    <definedName name="T_3_5" localSheetId="32">#REF!</definedName>
    <definedName name="T_3_5">#REF!</definedName>
    <definedName name="T_3_6" localSheetId="4">#REF!</definedName>
    <definedName name="T_3_6" localSheetId="5">#REF!</definedName>
    <definedName name="T_3_6" localSheetId="8">#REF!</definedName>
    <definedName name="T_3_6" localSheetId="9">#REF!</definedName>
    <definedName name="T_3_6" localSheetId="10">#REF!</definedName>
    <definedName name="T_3_6" localSheetId="13">#REF!</definedName>
    <definedName name="T_3_6" localSheetId="14">#REF!</definedName>
    <definedName name="T_3_6" localSheetId="15">#REF!</definedName>
    <definedName name="T_3_6" localSheetId="16">#REF!</definedName>
    <definedName name="T_3_6" localSheetId="17">#REF!</definedName>
    <definedName name="T_3_6" localSheetId="19">#REF!</definedName>
    <definedName name="T_3_6" localSheetId="22">#REF!</definedName>
    <definedName name="T_3_6" localSheetId="23">#REF!</definedName>
    <definedName name="T_3_6" localSheetId="25">#REF!</definedName>
    <definedName name="T_3_6" localSheetId="26">#REF!</definedName>
    <definedName name="T_3_6" localSheetId="27">#REF!</definedName>
    <definedName name="T_3_6" localSheetId="28">#REF!</definedName>
    <definedName name="T_3_6" localSheetId="29">#REF!</definedName>
    <definedName name="T_3_6" localSheetId="30">#REF!</definedName>
    <definedName name="T_3_6" localSheetId="31">#REF!</definedName>
    <definedName name="T_3_6" localSheetId="32">#REF!</definedName>
    <definedName name="T_3_6">#REF!</definedName>
    <definedName name="Tabela_02" localSheetId="4">#REF!</definedName>
    <definedName name="Tabela_02" localSheetId="5">#REF!</definedName>
    <definedName name="Tabela_02" localSheetId="8">#REF!</definedName>
    <definedName name="Tabela_02" localSheetId="9">#REF!</definedName>
    <definedName name="Tabela_02" localSheetId="10">#REF!</definedName>
    <definedName name="Tabela_02" localSheetId="13">#REF!</definedName>
    <definedName name="Tabela_02" localSheetId="14">#REF!</definedName>
    <definedName name="Tabela_02" localSheetId="15">#REF!</definedName>
    <definedName name="Tabela_02" localSheetId="16">#REF!</definedName>
    <definedName name="Tabela_02" localSheetId="17">#REF!</definedName>
    <definedName name="Tabela_02" localSheetId="19">#REF!</definedName>
    <definedName name="Tabela_02" localSheetId="22">#REF!</definedName>
    <definedName name="Tabela_02" localSheetId="23">#REF!</definedName>
    <definedName name="Tabela_02" localSheetId="25">#REF!</definedName>
    <definedName name="Tabela_02" localSheetId="26">#REF!</definedName>
    <definedName name="Tabela_02" localSheetId="27">#REF!</definedName>
    <definedName name="Tabela_02" localSheetId="28">#REF!</definedName>
    <definedName name="Tabela_02" localSheetId="29">#REF!</definedName>
    <definedName name="Tabela_02" localSheetId="30">#REF!</definedName>
    <definedName name="Tabela_02" localSheetId="31">#REF!</definedName>
    <definedName name="Tabela_02" localSheetId="32">#REF!</definedName>
    <definedName name="Tabela_02">#REF!</definedName>
    <definedName name="TesteCPF">#REF!</definedName>
    <definedName name="TesteCPFOrdenadores">#REF!</definedName>
    <definedName name="TesteTeste" localSheetId="4">#REF!</definedName>
    <definedName name="TesteTeste" localSheetId="5">#REF!</definedName>
    <definedName name="TesteTeste" localSheetId="8">#REF!</definedName>
    <definedName name="TesteTeste" localSheetId="9">#REF!</definedName>
    <definedName name="TesteTeste" localSheetId="10">#REF!</definedName>
    <definedName name="TesteTeste" localSheetId="13">#REF!</definedName>
    <definedName name="TesteTeste" localSheetId="14">#REF!</definedName>
    <definedName name="TesteTeste" localSheetId="15">#REF!</definedName>
    <definedName name="TesteTeste" localSheetId="16">#REF!</definedName>
    <definedName name="TesteTeste" localSheetId="17">#REF!</definedName>
    <definedName name="TesteTeste" localSheetId="19">#REF!</definedName>
    <definedName name="TesteTeste" localSheetId="22">#REF!</definedName>
    <definedName name="TesteTeste" localSheetId="23">#REF!</definedName>
    <definedName name="TesteTeste" localSheetId="25">#REF!</definedName>
    <definedName name="TesteTeste" localSheetId="26">#REF!</definedName>
    <definedName name="TesteTeste" localSheetId="27">#REF!</definedName>
    <definedName name="TesteTeste" localSheetId="28">#REF!</definedName>
    <definedName name="TesteTeste" localSheetId="29">#REF!</definedName>
    <definedName name="TesteTeste" localSheetId="30">#REF!</definedName>
    <definedName name="TesteTeste" localSheetId="31">#REF!</definedName>
    <definedName name="TesteTeste" localSheetId="32">#REF!</definedName>
    <definedName name="TesteTeste">#REF!</definedName>
    <definedName name="TextBoxDataInícioPref1" localSheetId="4">#REF!</definedName>
    <definedName name="TextBoxDataInícioPref1" localSheetId="5">#REF!</definedName>
    <definedName name="TextBoxDataInícioPref1" localSheetId="8">#REF!</definedName>
    <definedName name="TextBoxDataInícioPref1" localSheetId="9">#REF!</definedName>
    <definedName name="TextBoxDataInícioPref1" localSheetId="10">#REF!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22">#REF!</definedName>
    <definedName name="TextBoxDataInícioPref1" localSheetId="23">#REF!</definedName>
    <definedName name="TextBoxDataInícioPref1" localSheetId="25">#REF!</definedName>
    <definedName name="TextBoxDataInícioPref1" localSheetId="26">#REF!</definedName>
    <definedName name="TextBoxDataInícioPref1" localSheetId="27">#REF!</definedName>
    <definedName name="TextBoxDataInícioPref1" localSheetId="28">#REF!</definedName>
    <definedName name="TextBoxDataInícioPref1" localSheetId="29">#REF!</definedName>
    <definedName name="TextBoxDataInícioPref1" localSheetId="30">#REF!</definedName>
    <definedName name="TextBoxDataInícioPref1" localSheetId="31">#REF!</definedName>
    <definedName name="TextBoxDataInícioPref1" localSheetId="32">#REF!</definedName>
    <definedName name="TextBoxDataInícioPref1" localSheetId="1">#REF!</definedName>
    <definedName name="TextBoxDataInícioPref1">#REF!</definedName>
    <definedName name="TxtVigênciaContador11" localSheetId="4">#REF!</definedName>
    <definedName name="TxtVigênciaContador11" localSheetId="5">#REF!</definedName>
    <definedName name="TxtVigênciaContador11" localSheetId="8">#REF!</definedName>
    <definedName name="TxtVigênciaContador11" localSheetId="9">#REF!</definedName>
    <definedName name="TxtVigênciaContador11" localSheetId="10">#REF!</definedName>
    <definedName name="TxtVigênciaContador11" localSheetId="13">#REF!</definedName>
    <definedName name="TxtVigênciaContador11" localSheetId="14">#REF!</definedName>
    <definedName name="TxtVigênciaContador11" localSheetId="15">#REF!</definedName>
    <definedName name="TxtVigênciaContador11" localSheetId="16">#REF!</definedName>
    <definedName name="TxtVigênciaContador11" localSheetId="17">#REF!</definedName>
    <definedName name="TxtVigênciaContador11" localSheetId="19">#REF!</definedName>
    <definedName name="TxtVigênciaContador11" localSheetId="22">#REF!</definedName>
    <definedName name="TxtVigênciaContador11" localSheetId="23">#REF!</definedName>
    <definedName name="TxtVigênciaContador11" localSheetId="25">#REF!</definedName>
    <definedName name="TxtVigênciaContador11" localSheetId="26">#REF!</definedName>
    <definedName name="TxtVigênciaContador11" localSheetId="27">#REF!</definedName>
    <definedName name="TxtVigênciaContador11" localSheetId="28">#REF!</definedName>
    <definedName name="TxtVigênciaContador11" localSheetId="29">#REF!</definedName>
    <definedName name="TxtVigênciaContador11" localSheetId="30">#REF!</definedName>
    <definedName name="TxtVigênciaContador11" localSheetId="31">#REF!</definedName>
    <definedName name="TxtVigênciaContador11" localSheetId="32">#REF!</definedName>
    <definedName name="TxtVigênciaContador11">#REF!</definedName>
    <definedName name="TxtVigênciaContador12" localSheetId="4">#REF!</definedName>
    <definedName name="TxtVigênciaContador12" localSheetId="5">#REF!</definedName>
    <definedName name="TxtVigênciaContador12" localSheetId="8">#REF!</definedName>
    <definedName name="TxtVigênciaContador12" localSheetId="9">#REF!</definedName>
    <definedName name="TxtVigênciaContador12" localSheetId="10">#REF!</definedName>
    <definedName name="TxtVigênciaContador12" localSheetId="13">#REF!</definedName>
    <definedName name="TxtVigênciaContador12" localSheetId="14">#REF!</definedName>
    <definedName name="TxtVigênciaContador12" localSheetId="15">#REF!</definedName>
    <definedName name="TxtVigênciaContador12" localSheetId="16">#REF!</definedName>
    <definedName name="TxtVigênciaContador12" localSheetId="17">#REF!</definedName>
    <definedName name="TxtVigênciaContador12" localSheetId="19">#REF!</definedName>
    <definedName name="TxtVigênciaContador12" localSheetId="22">#REF!</definedName>
    <definedName name="TxtVigênciaContador12" localSheetId="23">#REF!</definedName>
    <definedName name="TxtVigênciaContador12" localSheetId="25">#REF!</definedName>
    <definedName name="TxtVigênciaContador12" localSheetId="26">#REF!</definedName>
    <definedName name="TxtVigênciaContador12" localSheetId="27">#REF!</definedName>
    <definedName name="TxtVigênciaContador12" localSheetId="28">#REF!</definedName>
    <definedName name="TxtVigênciaContador12" localSheetId="29">#REF!</definedName>
    <definedName name="TxtVigênciaContador12" localSheetId="30">#REF!</definedName>
    <definedName name="TxtVigênciaContador12" localSheetId="31">#REF!</definedName>
    <definedName name="TxtVigênciaContador12" localSheetId="32">#REF!</definedName>
    <definedName name="TxtVigênciaContador12">#REF!</definedName>
    <definedName name="TxtVigênciaContador21" localSheetId="4">#REF!</definedName>
    <definedName name="TxtVigênciaContador21" localSheetId="5">#REF!</definedName>
    <definedName name="TxtVigênciaContador21" localSheetId="8">#REF!</definedName>
    <definedName name="TxtVigênciaContador21" localSheetId="9">#REF!</definedName>
    <definedName name="TxtVigênciaContador21" localSheetId="10">#REF!</definedName>
    <definedName name="TxtVigênciaContador21" localSheetId="13">#REF!</definedName>
    <definedName name="TxtVigênciaContador21" localSheetId="14">#REF!</definedName>
    <definedName name="TxtVigênciaContador21" localSheetId="15">#REF!</definedName>
    <definedName name="TxtVigênciaContador21" localSheetId="16">#REF!</definedName>
    <definedName name="TxtVigênciaContador21" localSheetId="17">#REF!</definedName>
    <definedName name="TxtVigênciaContador21" localSheetId="19">#REF!</definedName>
    <definedName name="TxtVigênciaContador21" localSheetId="22">#REF!</definedName>
    <definedName name="TxtVigênciaContador21" localSheetId="23">#REF!</definedName>
    <definedName name="TxtVigênciaContador21" localSheetId="25">#REF!</definedName>
    <definedName name="TxtVigênciaContador21" localSheetId="26">#REF!</definedName>
    <definedName name="TxtVigênciaContador21" localSheetId="27">#REF!</definedName>
    <definedName name="TxtVigênciaContador21" localSheetId="28">#REF!</definedName>
    <definedName name="TxtVigênciaContador21" localSheetId="29">#REF!</definedName>
    <definedName name="TxtVigênciaContador21" localSheetId="30">#REF!</definedName>
    <definedName name="TxtVigênciaContador21" localSheetId="31">#REF!</definedName>
    <definedName name="TxtVigênciaContador21" localSheetId="32">#REF!</definedName>
    <definedName name="TxtVigênciaContador21">#REF!</definedName>
    <definedName name="TxtVigênciaContador22" localSheetId="4">#REF!</definedName>
    <definedName name="TxtVigênciaContador22" localSheetId="5">#REF!</definedName>
    <definedName name="TxtVigênciaContador22" localSheetId="8">#REF!</definedName>
    <definedName name="TxtVigênciaContador22" localSheetId="9">#REF!</definedName>
    <definedName name="TxtVigênciaContador22" localSheetId="10">#REF!</definedName>
    <definedName name="TxtVigênciaContador22" localSheetId="13">#REF!</definedName>
    <definedName name="TxtVigênciaContador22" localSheetId="14">#REF!</definedName>
    <definedName name="TxtVigênciaContador22" localSheetId="15">#REF!</definedName>
    <definedName name="TxtVigênciaContador22" localSheetId="16">#REF!</definedName>
    <definedName name="TxtVigênciaContador22" localSheetId="17">#REF!</definedName>
    <definedName name="TxtVigênciaContador22" localSheetId="19">#REF!</definedName>
    <definedName name="TxtVigênciaContador22" localSheetId="22">#REF!</definedName>
    <definedName name="TxtVigênciaContador22" localSheetId="23">#REF!</definedName>
    <definedName name="TxtVigênciaContador22" localSheetId="25">#REF!</definedName>
    <definedName name="TxtVigênciaContador22" localSheetId="26">#REF!</definedName>
    <definedName name="TxtVigênciaContador22" localSheetId="27">#REF!</definedName>
    <definedName name="TxtVigênciaContador22" localSheetId="28">#REF!</definedName>
    <definedName name="TxtVigênciaContador22" localSheetId="29">#REF!</definedName>
    <definedName name="TxtVigênciaContador22" localSheetId="30">#REF!</definedName>
    <definedName name="TxtVigênciaContador22" localSheetId="31">#REF!</definedName>
    <definedName name="TxtVigênciaContador22" localSheetId="32">#REF!</definedName>
    <definedName name="TxtVigênciaContador22">#REF!</definedName>
    <definedName name="TxtVigênciaContador31" localSheetId="4">#REF!</definedName>
    <definedName name="TxtVigênciaContador31" localSheetId="5">#REF!</definedName>
    <definedName name="TxtVigênciaContador31" localSheetId="8">#REF!</definedName>
    <definedName name="TxtVigênciaContador31" localSheetId="9">#REF!</definedName>
    <definedName name="TxtVigênciaContador31" localSheetId="10">#REF!</definedName>
    <definedName name="TxtVigênciaContador31" localSheetId="13">#REF!</definedName>
    <definedName name="TxtVigênciaContador31" localSheetId="14">#REF!</definedName>
    <definedName name="TxtVigênciaContador31" localSheetId="15">#REF!</definedName>
    <definedName name="TxtVigênciaContador31" localSheetId="16">#REF!</definedName>
    <definedName name="TxtVigênciaContador31" localSheetId="17">#REF!</definedName>
    <definedName name="TxtVigênciaContador31" localSheetId="19">#REF!</definedName>
    <definedName name="TxtVigênciaContador31" localSheetId="22">#REF!</definedName>
    <definedName name="TxtVigênciaContador31" localSheetId="23">#REF!</definedName>
    <definedName name="TxtVigênciaContador31" localSheetId="25">#REF!</definedName>
    <definedName name="TxtVigênciaContador31" localSheetId="26">#REF!</definedName>
    <definedName name="TxtVigênciaContador31" localSheetId="27">#REF!</definedName>
    <definedName name="TxtVigênciaContador31" localSheetId="28">#REF!</definedName>
    <definedName name="TxtVigênciaContador31" localSheetId="29">#REF!</definedName>
    <definedName name="TxtVigênciaContador31" localSheetId="30">#REF!</definedName>
    <definedName name="TxtVigênciaContador31" localSheetId="31">#REF!</definedName>
    <definedName name="TxtVigênciaContador31" localSheetId="32">#REF!</definedName>
    <definedName name="TxtVigênciaContador31">#REF!</definedName>
    <definedName name="TxtVigênciaContador32" localSheetId="4">#REF!</definedName>
    <definedName name="TxtVigênciaContador32" localSheetId="5">#REF!</definedName>
    <definedName name="TxtVigênciaContador32" localSheetId="8">#REF!</definedName>
    <definedName name="TxtVigênciaContador32" localSheetId="9">#REF!</definedName>
    <definedName name="TxtVigênciaContador32" localSheetId="10">#REF!</definedName>
    <definedName name="TxtVigênciaContador32" localSheetId="13">#REF!</definedName>
    <definedName name="TxtVigênciaContador32" localSheetId="14">#REF!</definedName>
    <definedName name="TxtVigênciaContador32" localSheetId="15">#REF!</definedName>
    <definedName name="TxtVigênciaContador32" localSheetId="16">#REF!</definedName>
    <definedName name="TxtVigênciaContador32" localSheetId="17">#REF!</definedName>
    <definedName name="TxtVigênciaContador32" localSheetId="19">#REF!</definedName>
    <definedName name="TxtVigênciaContador32" localSheetId="22">#REF!</definedName>
    <definedName name="TxtVigênciaContador32" localSheetId="23">#REF!</definedName>
    <definedName name="TxtVigênciaContador32" localSheetId="25">#REF!</definedName>
    <definedName name="TxtVigênciaContador32" localSheetId="26">#REF!</definedName>
    <definedName name="TxtVigênciaContador32" localSheetId="27">#REF!</definedName>
    <definedName name="TxtVigênciaContador32" localSheetId="28">#REF!</definedName>
    <definedName name="TxtVigênciaContador32" localSheetId="29">#REF!</definedName>
    <definedName name="TxtVigênciaContador32" localSheetId="30">#REF!</definedName>
    <definedName name="TxtVigênciaContador32" localSheetId="31">#REF!</definedName>
    <definedName name="TxtVigênciaContador32" localSheetId="32">#REF!</definedName>
    <definedName name="TxtVigênciaContador32">#REF!</definedName>
    <definedName name="Valor_Outros" localSheetId="4">'BDValores'!#REF!</definedName>
    <definedName name="Valor_Outros" localSheetId="5">'BDValores'!#REF!</definedName>
    <definedName name="Valor_Outros" localSheetId="8">'BDValores'!#REF!</definedName>
    <definedName name="Valor_Outros" localSheetId="9">'BDValores'!#REF!</definedName>
    <definedName name="Valor_Outros" localSheetId="10">'BDValores'!#REF!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 localSheetId="22">'BDValores'!#REF!</definedName>
    <definedName name="Valor_Outros" localSheetId="23">'BDValores'!#REF!</definedName>
    <definedName name="Valor_Outros" localSheetId="25">'BDValores'!#REF!</definedName>
    <definedName name="Valor_Outros" localSheetId="26">'BDValores'!#REF!</definedName>
    <definedName name="Valor_Outros" localSheetId="27">'BDValores'!#REF!</definedName>
    <definedName name="Valor_Outros" localSheetId="28">'BDValores'!#REF!</definedName>
    <definedName name="Valor_Outros" localSheetId="29">'BDValores'!#REF!</definedName>
    <definedName name="Valor_Outros" localSheetId="30">'BDValores'!#REF!</definedName>
    <definedName name="Valor_Outros" localSheetId="31">'BDValores'!#REF!</definedName>
    <definedName name="Valor_Outros" localSheetId="32">'BDValores'!#REF!</definedName>
    <definedName name="Valor_Outros">'BDValores'!#REF!</definedName>
    <definedName name="Valor_PC" localSheetId="4">'BDValores'!#REF!</definedName>
    <definedName name="Valor_PC" localSheetId="5">'BDValores'!#REF!</definedName>
    <definedName name="Valor_PC" localSheetId="8">'BDValores'!#REF!</definedName>
    <definedName name="Valor_PC" localSheetId="9">'BDValores'!#REF!</definedName>
    <definedName name="Valor_PC" localSheetId="10">'BDValores'!#REF!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 localSheetId="22">'BDValores'!#REF!</definedName>
    <definedName name="Valor_PC" localSheetId="23">'BDValores'!#REF!</definedName>
    <definedName name="Valor_PC" localSheetId="25">'BDValores'!#REF!</definedName>
    <definedName name="Valor_PC" localSheetId="26">'BDValores'!#REF!</definedName>
    <definedName name="Valor_PC" localSheetId="27">'BDValores'!#REF!</definedName>
    <definedName name="Valor_PC" localSheetId="28">'BDValores'!#REF!</definedName>
    <definedName name="Valor_PC" localSheetId="29">'BDValores'!#REF!</definedName>
    <definedName name="Valor_PC" localSheetId="30">'BDValores'!#REF!</definedName>
    <definedName name="Valor_PC" localSheetId="31">'BDValores'!#REF!</definedName>
    <definedName name="Valor_PC" localSheetId="32">'BDValores'!#REF!</definedName>
    <definedName name="Valor_PC">'BDValores'!#REF!</definedName>
    <definedName name="Valor_Sagres" localSheetId="4">'BDValores'!#REF!</definedName>
    <definedName name="Valor_Sagres" localSheetId="5">'BDValores'!#REF!</definedName>
    <definedName name="Valor_Sagres" localSheetId="8">'BDValores'!#REF!</definedName>
    <definedName name="Valor_Sagres" localSheetId="9">'BDValores'!#REF!</definedName>
    <definedName name="Valor_Sagres" localSheetId="10">'BDValores'!#REF!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 localSheetId="22">'BDValores'!#REF!</definedName>
    <definedName name="Valor_Sagres" localSheetId="23">'BDValores'!#REF!</definedName>
    <definedName name="Valor_Sagres" localSheetId="25">'BDValores'!#REF!</definedName>
    <definedName name="Valor_Sagres" localSheetId="26">'BDValores'!#REF!</definedName>
    <definedName name="Valor_Sagres" localSheetId="27">'BDValores'!#REF!</definedName>
    <definedName name="Valor_Sagres" localSheetId="28">'BDValores'!#REF!</definedName>
    <definedName name="Valor_Sagres" localSheetId="29">'BDValores'!#REF!</definedName>
    <definedName name="Valor_Sagres" localSheetId="30">'BDValores'!#REF!</definedName>
    <definedName name="Valor_Sagres" localSheetId="31">'BDValores'!#REF!</definedName>
    <definedName name="Valor_Sagres" localSheetId="32">'BDValores'!#REF!</definedName>
    <definedName name="Valor_Sagres">'BDValores'!#REF!</definedName>
    <definedName name="Valor_Sefaz" localSheetId="4">'BDValores'!#REF!</definedName>
    <definedName name="Valor_Sefaz" localSheetId="5">'BDValores'!#REF!</definedName>
    <definedName name="Valor_Sefaz" localSheetId="8">'BDValores'!#REF!</definedName>
    <definedName name="Valor_Sefaz" localSheetId="9">'BDValores'!#REF!</definedName>
    <definedName name="Valor_Sefaz" localSheetId="10">'BDValores'!#REF!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 localSheetId="22">'BDValores'!#REF!</definedName>
    <definedName name="Valor_Sefaz" localSheetId="23">'BDValores'!#REF!</definedName>
    <definedName name="Valor_Sefaz" localSheetId="25">'BDValores'!#REF!</definedName>
    <definedName name="Valor_Sefaz" localSheetId="26">'BDValores'!#REF!</definedName>
    <definedName name="Valor_Sefaz" localSheetId="27">'BDValores'!#REF!</definedName>
    <definedName name="Valor_Sefaz" localSheetId="28">'BDValores'!#REF!</definedName>
    <definedName name="Valor_Sefaz" localSheetId="29">'BDValores'!#REF!</definedName>
    <definedName name="Valor_Sefaz" localSheetId="30">'BDValores'!#REF!</definedName>
    <definedName name="Valor_Sefaz" localSheetId="31">'BDValores'!#REF!</definedName>
    <definedName name="Valor_Sefaz" localSheetId="32">'BDValores'!#REF!</definedName>
    <definedName name="Valor_Sefaz">'BDValores'!#REF!</definedName>
    <definedName name="ValorAdot" localSheetId="22">'BDValores'!#REF!</definedName>
    <definedName name="ValorAdot" localSheetId="23">'BDValores'!#REF!</definedName>
    <definedName name="ValorAdot" localSheetId="25">'BDValores'!#REF!</definedName>
    <definedName name="ValorAdot" localSheetId="26">'BDValores'!#REF!</definedName>
    <definedName name="ValorAdot" localSheetId="27">'BDValores'!#REF!</definedName>
    <definedName name="ValorAdot" localSheetId="28">'BDValores'!#REF!</definedName>
    <definedName name="ValorAdot" localSheetId="29">'BDValores'!#REF!</definedName>
    <definedName name="ValorAdot" localSheetId="30">'BDValores'!#REF!</definedName>
    <definedName name="ValorAdot" localSheetId="31">'BDValores'!#REF!</definedName>
    <definedName name="ValorAdot" localSheetId="32">'BDValores'!#REF!</definedName>
    <definedName name="ValorAdot">'BDValores'!#REF!</definedName>
    <definedName name="VigênciaContador1" localSheetId="4">#REF!</definedName>
    <definedName name="VigênciaContador1" localSheetId="5">#REF!</definedName>
    <definedName name="VigênciaContador1" localSheetId="8">#REF!</definedName>
    <definedName name="VigênciaContador1" localSheetId="9">#REF!</definedName>
    <definedName name="VigênciaContador1" localSheetId="10">#REF!</definedName>
    <definedName name="VigênciaContador1" localSheetId="13">#REF!</definedName>
    <definedName name="VigênciaContador1" localSheetId="14">#REF!</definedName>
    <definedName name="VigênciaContador1" localSheetId="15">#REF!</definedName>
    <definedName name="VigênciaContador1" localSheetId="16">#REF!</definedName>
    <definedName name="VigênciaContador1" localSheetId="17">#REF!</definedName>
    <definedName name="VigênciaContador1" localSheetId="19">#REF!</definedName>
    <definedName name="VigênciaContador1" localSheetId="22">#REF!</definedName>
    <definedName name="VigênciaContador1" localSheetId="23">#REF!</definedName>
    <definedName name="VigênciaContador1" localSheetId="25">#REF!</definedName>
    <definedName name="VigênciaContador1" localSheetId="26">#REF!</definedName>
    <definedName name="VigênciaContador1" localSheetId="27">#REF!</definedName>
    <definedName name="VigênciaContador1" localSheetId="28">#REF!</definedName>
    <definedName name="VigênciaContador1" localSheetId="29">#REF!</definedName>
    <definedName name="VigênciaContador1" localSheetId="30">#REF!</definedName>
    <definedName name="VigênciaContador1" localSheetId="31">#REF!</definedName>
    <definedName name="VigênciaContador1" localSheetId="32">#REF!</definedName>
    <definedName name="VigênciaContador1">#REF!</definedName>
    <definedName name="VigênciaContador2" localSheetId="4">#REF!</definedName>
    <definedName name="VigênciaContador2" localSheetId="5">#REF!</definedName>
    <definedName name="VigênciaContador2" localSheetId="8">#REF!</definedName>
    <definedName name="VigênciaContador2" localSheetId="9">#REF!</definedName>
    <definedName name="VigênciaContador2" localSheetId="10">#REF!</definedName>
    <definedName name="VigênciaContador2" localSheetId="13">#REF!</definedName>
    <definedName name="VigênciaContador2" localSheetId="14">#REF!</definedName>
    <definedName name="VigênciaContador2" localSheetId="15">#REF!</definedName>
    <definedName name="VigênciaContador2" localSheetId="16">#REF!</definedName>
    <definedName name="VigênciaContador2" localSheetId="17">#REF!</definedName>
    <definedName name="VigênciaContador2" localSheetId="19">#REF!</definedName>
    <definedName name="VigênciaContador2" localSheetId="22">#REF!</definedName>
    <definedName name="VigênciaContador2" localSheetId="23">#REF!</definedName>
    <definedName name="VigênciaContador2" localSheetId="25">#REF!</definedName>
    <definedName name="VigênciaContador2" localSheetId="26">#REF!</definedName>
    <definedName name="VigênciaContador2" localSheetId="27">#REF!</definedName>
    <definedName name="VigênciaContador2" localSheetId="28">#REF!</definedName>
    <definedName name="VigênciaContador2" localSheetId="29">#REF!</definedName>
    <definedName name="VigênciaContador2" localSheetId="30">#REF!</definedName>
    <definedName name="VigênciaContador2" localSheetId="31">#REF!</definedName>
    <definedName name="VigênciaContador2" localSheetId="32">#REF!</definedName>
    <definedName name="VigênciaContador2">#REF!</definedName>
    <definedName name="VigênciaContador3" localSheetId="4">#REF!</definedName>
    <definedName name="VigênciaContador3" localSheetId="5">#REF!</definedName>
    <definedName name="VigênciaContador3" localSheetId="8">#REF!</definedName>
    <definedName name="VigênciaContador3" localSheetId="9">#REF!</definedName>
    <definedName name="VigênciaContador3" localSheetId="10">#REF!</definedName>
    <definedName name="VigênciaContador3" localSheetId="13">#REF!</definedName>
    <definedName name="VigênciaContador3" localSheetId="14">#REF!</definedName>
    <definedName name="VigênciaContador3" localSheetId="15">#REF!</definedName>
    <definedName name="VigênciaContador3" localSheetId="16">#REF!</definedName>
    <definedName name="VigênciaContador3" localSheetId="17">#REF!</definedName>
    <definedName name="VigênciaContador3" localSheetId="19">#REF!</definedName>
    <definedName name="VigênciaContador3" localSheetId="22">#REF!</definedName>
    <definedName name="VigênciaContador3" localSheetId="23">#REF!</definedName>
    <definedName name="VigênciaContador3" localSheetId="25">#REF!</definedName>
    <definedName name="VigênciaContador3" localSheetId="26">#REF!</definedName>
    <definedName name="VigênciaContador3" localSheetId="27">#REF!</definedName>
    <definedName name="VigênciaContador3" localSheetId="28">#REF!</definedName>
    <definedName name="VigênciaContador3" localSheetId="29">#REF!</definedName>
    <definedName name="VigênciaContador3" localSheetId="30">#REF!</definedName>
    <definedName name="VigênciaContador3" localSheetId="31">#REF!</definedName>
    <definedName name="VigênciaContador3" localSheetId="32">#REF!</definedName>
    <definedName name="VigênciaContador3">#REF!</definedName>
    <definedName name="Z_E6CBD152_FB31_4C2A_8C85_5EA8D20D557A__wvu_PrintArea" localSheetId="1">'BDValores'!$H$6:$H$9</definedName>
    <definedName name="_xlnm.Print_Titles" localSheetId="1">'BDValores'!$4:$9</definedName>
    <definedName name="_xlnm.Print_Titles" localSheetId="5">'03'!$7:$10</definedName>
    <definedName name="_xlnm.Print_Titles" localSheetId="7">'05'!$10:$10</definedName>
    <definedName name="_xlnm.Print_Titles" localSheetId="8">'06'!$9:$9</definedName>
    <definedName name="_xlnm.Print_Titles" localSheetId="9">'07'!$9:$9</definedName>
    <definedName name="_xlnm.Print_Titles" localSheetId="10">'08'!$9:$9</definedName>
    <definedName name="_xlnm.Print_Titles" localSheetId="14">'12'!$9:$9</definedName>
    <definedName name="_xlnm.Print_Titles" localSheetId="18">'16'!$2:$8</definedName>
    <definedName name="_xlnm.Print_Titles" localSheetId="19">'17'!$2:$8</definedName>
  </definedNames>
  <calcPr calcId="191029"/>
  <extLst/>
</workbook>
</file>

<file path=xl/sharedStrings.xml><?xml version="1.0" encoding="utf-8"?>
<sst xmlns="http://schemas.openxmlformats.org/spreadsheetml/2006/main" count="16455" uniqueCount="7258">
  <si>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</si>
  <si>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</si>
  <si>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</si>
  <si>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</si>
  <si>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</si>
  <si>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</si>
  <si>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</si>
  <si>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</si>
  <si>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</si>
  <si>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</si>
  <si>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</si>
  <si>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</si>
  <si>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</si>
  <si>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</si>
  <si>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</si>
  <si>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</si>
  <si>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</si>
  <si>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</si>
  <si>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</si>
  <si>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</si>
  <si>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</si>
  <si>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</si>
  <si>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</si>
  <si>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</si>
  <si>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</si>
  <si>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</si>
  <si>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</si>
  <si>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</si>
  <si>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</si>
  <si>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</si>
  <si>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</si>
  <si>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</si>
  <si>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</si>
  <si>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</si>
  <si>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</si>
  <si>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</si>
  <si>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</si>
  <si>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</si>
  <si>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</si>
  <si>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</si>
  <si>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</si>
  <si>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</si>
  <si>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</si>
  <si>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</si>
  <si>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</si>
  <si>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</si>
  <si>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</si>
  <si>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</si>
  <si>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</si>
  <si>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</si>
  <si>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</si>
  <si>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</si>
  <si>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</si>
  <si>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</si>
  <si>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</si>
  <si>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</si>
  <si>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</si>
  <si>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</si>
  <si>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</si>
  <si>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</si>
  <si>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</si>
  <si>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</si>
  <si>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</si>
  <si>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</si>
  <si>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</si>
  <si>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</si>
  <si>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</si>
  <si>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</si>
  <si>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</si>
  <si>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</si>
  <si>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</si>
  <si>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</si>
  <si>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</si>
  <si>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</si>
  <si>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</si>
  <si>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</si>
  <si>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</si>
  <si>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</si>
  <si>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</si>
  <si>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</si>
  <si>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</si>
  <si>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</si>
  <si>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</si>
  <si>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</si>
  <si>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</si>
  <si>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</si>
  <si>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</si>
  <si>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</si>
  <si>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</si>
  <si>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</si>
  <si>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</si>
  <si>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</si>
  <si>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</si>
  <si>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</si>
  <si>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</si>
  <si>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</si>
  <si>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</si>
  <si>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</si>
  <si>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</si>
  <si>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</si>
  <si>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</si>
  <si>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</si>
  <si>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</si>
  <si>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</si>
  <si>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</si>
  <si>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</si>
  <si>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</si>
  <si>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</si>
  <si>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</si>
  <si>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</si>
  <si>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</si>
  <si>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</si>
  <si>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</si>
  <si>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</si>
  <si>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</si>
  <si>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</si>
  <si>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</si>
  <si>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</si>
  <si>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</si>
  <si>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</si>
  <si>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</si>
  <si>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</si>
  <si>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</si>
  <si>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</si>
  <si>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</si>
  <si>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</si>
  <si>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</si>
  <si>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</si>
  <si>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</si>
  <si>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</si>
  <si>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</si>
  <si>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</si>
  <si>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</si>
  <si>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</si>
  <si>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</si>
  <si>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</si>
  <si>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</si>
  <si>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</si>
  <si>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</si>
  <si>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</si>
  <si>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</si>
  <si>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</si>
  <si>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</si>
  <si>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</si>
  <si>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</si>
  <si>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</si>
  <si>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</si>
  <si>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</si>
  <si>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</si>
  <si>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</si>
  <si>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</si>
  <si>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</si>
  <si>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</si>
  <si>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</si>
  <si>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</si>
  <si>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</si>
  <si>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</si>
  <si>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</si>
  <si>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</si>
  <si>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</si>
  <si>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</si>
  <si>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</si>
  <si>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</si>
  <si>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</si>
  <si>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</si>
  <si>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</si>
  <si>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</si>
  <si>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</si>
  <si>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</si>
  <si>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</si>
  <si>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</si>
  <si>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</si>
  <si>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</si>
  <si>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</si>
  <si>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</si>
  <si>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</si>
  <si>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</si>
  <si>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</si>
  <si>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</si>
  <si>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</si>
  <si>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</si>
  <si>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</si>
  <si>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</si>
  <si>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</si>
  <si>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</si>
  <si>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</si>
  <si>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</si>
  <si>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</si>
  <si>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</si>
  <si>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</si>
  <si>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</si>
  <si>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</si>
  <si>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</si>
  <si>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</si>
  <si>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</si>
  <si>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</si>
  <si>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</si>
  <si>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</si>
  <si>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</si>
  <si>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</si>
  <si>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</si>
  <si>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</si>
  <si>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</si>
  <si>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</si>
  <si>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</si>
  <si>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</si>
  <si>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</si>
  <si>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</si>
  <si>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</si>
  <si>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</si>
  <si>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</si>
  <si>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</si>
  <si>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</si>
  <si>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</si>
  <si>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</si>
  <si>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</si>
  <si>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</si>
  <si>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</si>
  <si>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</si>
  <si>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</si>
  <si>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</si>
  <si>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</si>
  <si>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</si>
  <si>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</si>
  <si>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</si>
  <si>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</si>
  <si>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</si>
  <si>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</si>
  <si>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</si>
  <si>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</si>
  <si>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</si>
  <si>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</si>
  <si>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</si>
  <si>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</si>
  <si>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</si>
  <si>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</si>
  <si>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</si>
  <si>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</si>
  <si>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</si>
  <si>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</si>
  <si>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</si>
  <si>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</si>
  <si>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</si>
  <si>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</si>
  <si>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</si>
  <si>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</si>
  <si>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</si>
  <si>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</si>
  <si>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</si>
  <si>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</si>
  <si>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</si>
  <si>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</si>
  <si>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</si>
  <si>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</si>
  <si>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</si>
  <si>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</si>
  <si>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</si>
  <si>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</si>
  <si>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</si>
  <si>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</si>
  <si>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</si>
  <si>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</si>
  <si>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</si>
  <si>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</si>
  <si>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</si>
  <si>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</si>
  <si>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</si>
  <si>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</si>
  <si>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</si>
  <si>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</si>
  <si>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</si>
  <si>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</si>
  <si>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</si>
  <si>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</si>
  <si>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</si>
  <si>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</si>
  <si>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</si>
  <si>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</si>
  <si>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</si>
  <si>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</si>
  <si>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</si>
  <si>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</si>
  <si>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</si>
  <si>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</si>
  <si>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</si>
  <si>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</si>
  <si>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</si>
  <si>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</si>
  <si>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</si>
  <si>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</si>
  <si>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</si>
  <si>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</si>
  <si>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</si>
  <si>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</si>
  <si>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</si>
  <si>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</si>
  <si>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</si>
  <si>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</si>
  <si>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</si>
  <si>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</si>
  <si>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</si>
  <si>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</si>
  <si>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</si>
  <si>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</si>
  <si>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</si>
  <si>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</si>
  <si>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</si>
  <si>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</si>
  <si>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</si>
  <si>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</si>
  <si>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</si>
  <si>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</si>
  <si>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</si>
  <si>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</si>
  <si>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</si>
  <si>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</si>
  <si>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</si>
  <si>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</si>
  <si>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</si>
  <si>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</si>
  <si>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</si>
  <si>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</si>
  <si>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</si>
  <si>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</si>
  <si>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</si>
  <si>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</si>
  <si>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</si>
  <si>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</si>
  <si>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</si>
  <si>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</si>
  <si>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</si>
  <si>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</si>
  <si>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</si>
  <si>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</si>
  <si>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</si>
  <si>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</si>
  <si>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</si>
  <si>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</si>
  <si>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</si>
  <si>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</si>
  <si>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</si>
  <si>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</si>
  <si>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</si>
  <si>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</si>
  <si>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</si>
  <si>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</si>
  <si>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</si>
  <si>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</si>
  <si>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</si>
  <si>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</si>
  <si>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</si>
  <si>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</si>
  <si>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</si>
  <si>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</si>
  <si>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</si>
  <si>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</si>
  <si>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</si>
  <si>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</si>
  <si>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</si>
  <si>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</si>
  <si>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</si>
  <si>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</si>
  <si>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</si>
  <si>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</si>
  <si>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</si>
  <si>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</si>
  <si>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</si>
  <si>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</si>
  <si>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</si>
  <si>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</si>
  <si>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</si>
  <si>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</si>
  <si>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</si>
  <si>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</si>
  <si>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</si>
  <si>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</si>
  <si>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</si>
  <si>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Número do anexo do RPPS (contribuição dos servidores) ..................................................................................</t>
  </si>
  <si>
    <t>II-A</t>
  </si>
  <si>
    <t>Resolução N. ...................................................................................</t>
  </si>
  <si>
    <t>190/2022</t>
  </si>
  <si>
    <t>Número do anexo do RPPS (contribuição patronal) ..................................................................................</t>
  </si>
  <si>
    <t>II-B</t>
  </si>
  <si>
    <t>Número do item do aplicativo na resolução ...................................................................................</t>
  </si>
  <si>
    <t>Número do anexo do RPPS (contribuição especial) ..................................................................................</t>
  </si>
  <si>
    <t>II-D</t>
  </si>
  <si>
    <t>Número do anexo do RGPS (contribuição dos servidores) ..................................................................................</t>
  </si>
  <si>
    <t>III-A</t>
  </si>
  <si>
    <t>Número do anexo do RGPS (contribuição patronal) ..................................................................................</t>
  </si>
  <si>
    <t>III-B</t>
  </si>
  <si>
    <t>pt_cod</t>
  </si>
  <si>
    <t>pt_nome</t>
  </si>
  <si>
    <t>ano_base</t>
  </si>
  <si>
    <t>sigla</t>
  </si>
  <si>
    <t>cod_hierarquia</t>
  </si>
  <si>
    <t>item_descrição</t>
  </si>
  <si>
    <t>valor</t>
  </si>
  <si>
    <t>Sigla</t>
  </si>
  <si>
    <t>CodigoHierarquia</t>
  </si>
  <si>
    <t>Descricao</t>
  </si>
  <si>
    <t>PT - Histórico do Limite da DTP</t>
  </si>
  <si>
    <t>[DTP_Valor_3]</t>
  </si>
  <si>
    <t>01.01.01</t>
  </si>
  <si>
    <t>Contratação por Tempo Determinado</t>
  </si>
  <si>
    <t>OK</t>
  </si>
  <si>
    <t>[ReAr_18.11000000]</t>
  </si>
  <si>
    <t>IMPOSTOS, TAXAS E CONTRIBUIÇÕES DE MELHORIA</t>
  </si>
  <si>
    <t>[DTP_Valor_5]</t>
  </si>
  <si>
    <t>01.01.02</t>
  </si>
  <si>
    <t xml:space="preserve">Vencimento e Vantagens Fixas - Pessoal Civil  </t>
  </si>
  <si>
    <t>[ReAr_18.11120000]</t>
  </si>
  <si>
    <t>IMPOSTOS SOBRE O PATRIMÔNIO</t>
  </si>
  <si>
    <t>[DTP_Valor_6]</t>
  </si>
  <si>
    <t>01.01.03</t>
  </si>
  <si>
    <t xml:space="preserve">Obrigações Patronais (para o RGPS e RPPS - Fundo ou Instituto) </t>
  </si>
  <si>
    <t>[ReAr_18.11120111]</t>
  </si>
  <si>
    <t>Imposto sobre a Propriedade Territorial Rural - Municípios Conveniados - Principal</t>
  </si>
  <si>
    <t>[DTP_Valor_7]</t>
  </si>
  <si>
    <t>01.01.04</t>
  </si>
  <si>
    <t xml:space="preserve">Outras Despesas Variáveis - Pessoal Civil </t>
  </si>
  <si>
    <t>[ReAr_18.11120112]</t>
  </si>
  <si>
    <t>Imposto sobre a Propriedade Territorial Rural - Municípios Conveniados - Multas e Juros</t>
  </si>
  <si>
    <t>[DTP_Valor_8]</t>
  </si>
  <si>
    <t>01.01.05</t>
  </si>
  <si>
    <t xml:space="preserve">Indenizações Trabalhistas </t>
  </si>
  <si>
    <t>[ReAr_18.11130000]</t>
  </si>
  <si>
    <t>IMPOSTOS SOBRE A RENDA E PROVENTOS DE QUALQUER NATUREZA</t>
  </si>
  <si>
    <t>[DTP_Valor_9]</t>
  </si>
  <si>
    <t>01.01.06</t>
  </si>
  <si>
    <t>Sentenças Judiciais</t>
  </si>
  <si>
    <t>[ReAr_18.11130311]</t>
  </si>
  <si>
    <t>Imposto sobre a Renda - Retido na Fonte - Trabalho - Principal</t>
  </si>
  <si>
    <t>[DTP_Valor_10]</t>
  </si>
  <si>
    <t>01.01.07</t>
  </si>
  <si>
    <t xml:space="preserve">Despesas de exercícios Anteriores  </t>
  </si>
  <si>
    <t>[ReAr_18.11130312]</t>
  </si>
  <si>
    <t>Imposto sobre a Renda - Retido na Fonte - Trabalho - Multas e Juros</t>
  </si>
  <si>
    <t>[DTP_Valor_10.1]</t>
  </si>
  <si>
    <t>01.01.08</t>
  </si>
  <si>
    <t>Despesa com Pessoal Não Executada Orçamentariamente</t>
  </si>
  <si>
    <t>NOVO</t>
  </si>
  <si>
    <t>[DTP_Valor_12]</t>
  </si>
  <si>
    <t>01.01.09.01</t>
  </si>
  <si>
    <t>[ReAr_18.11130314]</t>
  </si>
  <si>
    <t>Imposto sobre a Renda - Retido na Fonte - Trabalho - Dívida Ativa - Multas e Juros</t>
  </si>
  <si>
    <t>[DTP_Valor_13]</t>
  </si>
  <si>
    <t>01.01.09.02</t>
  </si>
  <si>
    <t>[ReAr_18.11130341]</t>
  </si>
  <si>
    <t>Imposto sobre a Renda - Retido na Fonte - Outros Rendimentos - Principal</t>
  </si>
  <si>
    <t>[DTP_Valor_14]</t>
  </si>
  <si>
    <t>01.01.09.03</t>
  </si>
  <si>
    <t>[ReAr_18.11130342]</t>
  </si>
  <si>
    <t>Imposto sobre a Renda - Retido na Fonte - Outros Rendimentos - Multas e Juros</t>
  </si>
  <si>
    <t>[DTP_Valor_15]</t>
  </si>
  <si>
    <t>01.01.09.04</t>
  </si>
  <si>
    <t>[ReAr_18.11130343]</t>
  </si>
  <si>
    <t>Imposto sobre a Renda - Retido na Fonte - Outros Rendimentos - Dívida Ativa</t>
  </si>
  <si>
    <t>[DTP_Valor_16]</t>
  </si>
  <si>
    <t>01.01.09.05</t>
  </si>
  <si>
    <t>[ReAr_18.11130344]</t>
  </si>
  <si>
    <t>Imposto sobre a Renda - Retido na Fonte - Outros Rendimentos - Dívida Ativa - Multas e Juros</t>
  </si>
  <si>
    <t>[DTP_Valor_17]</t>
  </si>
  <si>
    <t>01.01.09.06</t>
  </si>
  <si>
    <t>[ReAr_18.11180000]</t>
  </si>
  <si>
    <t>IMPOSTOS ESPECÍFICOS DE ESTADOS, DF E MUNICÍPIOS</t>
  </si>
  <si>
    <t>[DTP_Valor_18]</t>
  </si>
  <si>
    <t>01.01.09.07</t>
  </si>
  <si>
    <t>[ReAr_18.11180111]</t>
  </si>
  <si>
    <t>Imposto sobre a Propriedade Predial e Territorial Urbana - Principal</t>
  </si>
  <si>
    <t>[DTP_Valor_19]</t>
  </si>
  <si>
    <t>01.01.09.08</t>
  </si>
  <si>
    <t>[ReAr_18.11180112]</t>
  </si>
  <si>
    <t>Imposto sobre a Propriedade Predial e Territorial Urbana - Multas e Juros</t>
  </si>
  <si>
    <t>[DTP_Valor_20]</t>
  </si>
  <si>
    <t>01.01.09.09</t>
  </si>
  <si>
    <t>[ReAr_18.11180113]</t>
  </si>
  <si>
    <t>Imposto sobre a Propriedade Predial e Territorial Urbana - Dívida Ativa</t>
  </si>
  <si>
    <t>[DTP_Valor_21]</t>
  </si>
  <si>
    <t>01.01.09.10</t>
  </si>
  <si>
    <t>[ReAr_18.11180114]</t>
  </si>
  <si>
    <t>Imposto sobre a Propriedade Predial e Territorial Urbana - Dívida Ativa - Multas e Juros</t>
  </si>
  <si>
    <t>[DTP_Valor_21.1.1]</t>
  </si>
  <si>
    <t>01.01.10.01.</t>
  </si>
  <si>
    <t>Abono de Permanência</t>
  </si>
  <si>
    <t>[ReAr_18.11180142]</t>
  </si>
  <si>
    <t>Imposto sobre Transmissão “Inter Vivos” de Bens Imóveis e de Direitos Reais sobre Imóveis - Multas e Juros</t>
  </si>
  <si>
    <t>[DTP_Valor_21.1.2]</t>
  </si>
  <si>
    <t>01.01.10.02.</t>
  </si>
  <si>
    <t>Adicional de Férias</t>
  </si>
  <si>
    <t>[ReAr_18.11180143]</t>
  </si>
  <si>
    <t>Imposto sobre Transmissão “Inter Vivos” de Bens Imóveis e de Direitos Reais sobre Imóveis - Dívida Ativa</t>
  </si>
  <si>
    <t>[DTP_Valor_21.1.3]</t>
  </si>
  <si>
    <t>01.01.10.03.</t>
  </si>
  <si>
    <t>Licença Prêmio paga em pecúnia</t>
  </si>
  <si>
    <t>[ReAr_18.11180144]</t>
  </si>
  <si>
    <t>Imposto sobre Transmissão “Inter Vivos” de Bens Imóveis e de Direitos Reais sobre Imóveis - Dívida Ativa - Multas e Juros</t>
  </si>
  <si>
    <t>[DTP_Valor_21.1.4]</t>
  </si>
  <si>
    <t>01.01.10.04.</t>
  </si>
  <si>
    <t>Outras despesas indenizatórias consideradas em Pessoal Ativo</t>
  </si>
  <si>
    <t>[ReAr_18.11180231]</t>
  </si>
  <si>
    <t>Imposto sobre Serviços de Qualquer Natureza - Principal</t>
  </si>
  <si>
    <t>[DTP_Valor_23]</t>
  </si>
  <si>
    <t>01.02.01</t>
  </si>
  <si>
    <t>Aposentadoria e Reforma</t>
  </si>
  <si>
    <t>[ReAr_18.11180233]</t>
  </si>
  <si>
    <t>Imposto sobre Serviços de Qualquer Natureza - Dívida Ativa</t>
  </si>
  <si>
    <t>[DTP_Valor_24]</t>
  </si>
  <si>
    <t>01.02.02</t>
  </si>
  <si>
    <t>Pensões</t>
  </si>
  <si>
    <t>[ReAr_18.11180234]</t>
  </si>
  <si>
    <t>Imposto sobre Serviços de Qualquer Natureza - Dívida Ativa - Multas e Juros</t>
  </si>
  <si>
    <t>[DTP_Valor_25]</t>
  </si>
  <si>
    <t>01.02.03</t>
  </si>
  <si>
    <t>Outros Benefícios Previdenciários</t>
  </si>
  <si>
    <t>[ReAr_18.11180241]</t>
  </si>
  <si>
    <t>Adicional ISS - Fundo Municipal de Combate à Pobreza - Principal</t>
  </si>
  <si>
    <t>[DTP_Valor_26]</t>
  </si>
  <si>
    <t>01.02.04</t>
  </si>
  <si>
    <t>Salário-Família</t>
  </si>
  <si>
    <t>[ReAr_18.11200000]</t>
  </si>
  <si>
    <t>TAXAS</t>
  </si>
  <si>
    <t>[DTP_Valor_27]</t>
  </si>
  <si>
    <t>01.02.05</t>
  </si>
  <si>
    <t xml:space="preserve">Sentenças Judiciais  </t>
  </si>
  <si>
    <t>[ReAr_18.11210111]</t>
  </si>
  <si>
    <t>Taxas de Inspeção, Controle e Fiscalização - Principal</t>
  </si>
  <si>
    <t>[DTP_Valor_28]</t>
  </si>
  <si>
    <t>01.02.06</t>
  </si>
  <si>
    <t xml:space="preserve">Despesas de exercícios anteriores </t>
  </si>
  <si>
    <t>[ReAr_18.11210112]</t>
  </si>
  <si>
    <t>Taxas de Inspeção, Controle e Fiscalização - Multas e Juros</t>
  </si>
  <si>
    <t>[DTP_Valor_28.1]</t>
  </si>
  <si>
    <t>01.02.07</t>
  </si>
  <si>
    <t>[DTP_Valor_30]</t>
  </si>
  <si>
    <t>01.02.08.01</t>
  </si>
  <si>
    <t>[ReAr_18.11210114]</t>
  </si>
  <si>
    <t>Taxas de Inspeção, Controle e Fiscalização - Dívida Ativa - Multas e Juros</t>
  </si>
  <si>
    <t>[DTP_Valor_31]</t>
  </si>
  <si>
    <t>01.02.08.02</t>
  </si>
  <si>
    <t>[ReAr_18.11210411]</t>
  </si>
  <si>
    <t>Taxa de Controle e Fiscalização Ambiental - Principal</t>
  </si>
  <si>
    <t>[DTP_Valor_32]</t>
  </si>
  <si>
    <t>01.02.08.03</t>
  </si>
  <si>
    <t>[ReAr_18.11210412]</t>
  </si>
  <si>
    <t>Taxa de Controle e Fiscalização Ambiental - Multas e Juros</t>
  </si>
  <si>
    <t>[DTP_Valor_33]</t>
  </si>
  <si>
    <t>01.02.08.04</t>
  </si>
  <si>
    <t>[ReAr_18.11210413]</t>
  </si>
  <si>
    <t>Taxa de Controle e Fiscalização Ambiental - Dívida Ativa</t>
  </si>
  <si>
    <t>[DTP_Valor_34]</t>
  </si>
  <si>
    <t>01.02.08.05</t>
  </si>
  <si>
    <t>[ReAr_18.11210414]</t>
  </si>
  <si>
    <t>Taxa de Controle e Fiscalização Ambiental - Dívida Ativa - Multas e Juros</t>
  </si>
  <si>
    <t>[DTP_Valor_35]</t>
  </si>
  <si>
    <t>01.02.08.06</t>
  </si>
  <si>
    <t>[ReAr_18.11220111]</t>
  </si>
  <si>
    <t>Taxas pela Prestação de Serviços - Principal</t>
  </si>
  <si>
    <t>[DTP_Valor_36]</t>
  </si>
  <si>
    <t>01.02.08.07</t>
  </si>
  <si>
    <t>[ReAr_18.11220112]</t>
  </si>
  <si>
    <t>Taxas pela Prestação de Serviços - Multas e Juros</t>
  </si>
  <si>
    <t>[DTP_Valor_37]</t>
  </si>
  <si>
    <t>01.02.08.08</t>
  </si>
  <si>
    <t>[ReAr_18.11220113]</t>
  </si>
  <si>
    <t>Taxas pela Prestação de Serviços - Dívida Ativa</t>
  </si>
  <si>
    <t>[DTP_Valor_38]</t>
  </si>
  <si>
    <t>01.02.08.09</t>
  </si>
  <si>
    <t>[ReAr_18.11220114]</t>
  </si>
  <si>
    <t>Taxas pela Prestação de Serviços - Dívida Ativa - Multas e Juros</t>
  </si>
  <si>
    <t>[DTP_Valor_39]</t>
  </si>
  <si>
    <t>01.02.08.10</t>
  </si>
  <si>
    <t>[ReAr_18.11300000]</t>
  </si>
  <si>
    <t>CONTRIBUIÇÃO DE MELHORIA</t>
  </si>
  <si>
    <t>[DTP_Valor_39.1]</t>
  </si>
  <si>
    <t>01.02.09</t>
  </si>
  <si>
    <t>(-) Despesas indenizatórias consideradas em Pessoal inativo e pensionista</t>
  </si>
  <si>
    <t>[ReAr_18.11380111]</t>
  </si>
  <si>
    <t>Contribuição de Melhoria para Expansão da Rede de Água Potável e Esgoto Sanitário - Principal</t>
  </si>
  <si>
    <t>[DTP_Valor_40]</t>
  </si>
  <si>
    <t>01.03</t>
  </si>
  <si>
    <t xml:space="preserve">OUTRAS DESPESAS DE PESSOAL (§ 1º, art. 18, da LRF)  </t>
  </si>
  <si>
    <t>[ReAr_18.11380112]</t>
  </si>
  <si>
    <t>Contribuição de Melhoria para Expansão da Rede de Água Potável e Esgoto Sanitário - Multas e Juros</t>
  </si>
  <si>
    <t>[DTP_Valor_42]</t>
  </si>
  <si>
    <t>02.01</t>
  </si>
  <si>
    <t xml:space="preserve">Indenização por demissão e incentivo à demissão voluntária (vide art. 19, § 1o, I e II da LRF)  </t>
  </si>
  <si>
    <t>[ReAr_18.11380114]</t>
  </si>
  <si>
    <t>Contribuição de Melhoria para Expansão da Rede de Água Potável e Esgoto Sanitário - Dívida Ativa - Multas e Juros</t>
  </si>
  <si>
    <t>[DTP_Valor_43]</t>
  </si>
  <si>
    <t>02.02</t>
  </si>
  <si>
    <t xml:space="preserve">Decorrentes de Decisão Judicial </t>
  </si>
  <si>
    <t>[ReAr_18.11380211]</t>
  </si>
  <si>
    <t>Contribuição de Melhoria para Expansão da Rede de Iluminação Pública na Cidade - Principal</t>
  </si>
  <si>
    <t>[DTP_Valor_44]</t>
  </si>
  <si>
    <t>02.03</t>
  </si>
  <si>
    <t>Despesas de exercícios anteriores</t>
  </si>
  <si>
    <t>[ReAr_18.11380212]</t>
  </si>
  <si>
    <t>Contribuição de Melhoria para Expansão da Rede de Iluminação Pública na Cidade - Multas e Juros</t>
  </si>
  <si>
    <t>[DTP_Valor_45.1]</t>
  </si>
  <si>
    <t>02.04.01</t>
  </si>
  <si>
    <t>Total da despesa com Inativos e Pensionistas</t>
  </si>
  <si>
    <t>[ReAr_18.11380214]</t>
  </si>
  <si>
    <t>Contribuição de Melhoria para Expansão da Rede de Iluminação Pública na Cidade -  Dívida Ativa - Multas e Juros</t>
  </si>
  <si>
    <t>[DTP_Valor_45.2]</t>
  </si>
  <si>
    <t>02.04.02</t>
  </si>
  <si>
    <t>(-) Transferências de recursos para cobertura de deficit financeiro ou insuficiência financeira</t>
  </si>
  <si>
    <t>[ReAr_18.11389911]</t>
  </si>
  <si>
    <t>Outras Contribuições de Melhoria - Principal</t>
  </si>
  <si>
    <t>[DTP_Valor_47]</t>
  </si>
  <si>
    <t>02.05.01</t>
  </si>
  <si>
    <t>[ReAr_18.12000000]</t>
  </si>
  <si>
    <t>CONTRIBUIÇÕES</t>
  </si>
  <si>
    <t>[DTP_Valor_48]</t>
  </si>
  <si>
    <t>02.05.02</t>
  </si>
  <si>
    <t>[ReAr_18.12100000]</t>
  </si>
  <si>
    <t>CONTRIBUIÇÕES SOCIAIS</t>
  </si>
  <si>
    <t>[DTP_Valor_49]</t>
  </si>
  <si>
    <t>02.05.03</t>
  </si>
  <si>
    <t>[ReAr_18.12100411]</t>
  </si>
  <si>
    <t>Contribuição Patronal de Servidor Ativo Civil para o RPPS - Principal</t>
  </si>
  <si>
    <t>[DTP_Valor_50]</t>
  </si>
  <si>
    <t>02.05.04</t>
  </si>
  <si>
    <t>[ReAr_18.12100412]</t>
  </si>
  <si>
    <t>Contribuição Patronal de Servidor Ativo Civil para o RPPS - Multas e Juros</t>
  </si>
  <si>
    <t>[DTP_Valor_51]</t>
  </si>
  <si>
    <t>02.05.05</t>
  </si>
  <si>
    <t>[ReAr_18.12100413]</t>
  </si>
  <si>
    <t>Contribuição Patronal de Servidor Ativo Civil para o RPPS - Dívida Ativa</t>
  </si>
  <si>
    <t>[DTP_Valor_52]</t>
  </si>
  <si>
    <t>02.05.06</t>
  </si>
  <si>
    <t>[ReAr_18.12100414]</t>
  </si>
  <si>
    <t>Contribuição Patronal de Servidor Ativo Civil para o RPPS - Dívida Ativa - Multas e Juros</t>
  </si>
  <si>
    <t>[DTP_Valor_53]</t>
  </si>
  <si>
    <t>02.05.07</t>
  </si>
  <si>
    <t>[ReAr_18.12100421]</t>
  </si>
  <si>
    <t>Contribuição do Servidor Ativo Civil para o RPPS - Principal</t>
  </si>
  <si>
    <t>[DTP_Valor_54]</t>
  </si>
  <si>
    <t>02.05.08</t>
  </si>
  <si>
    <t>[ReAr_18.12100422]</t>
  </si>
  <si>
    <t>Contribuição do Servidor Ativo Civil para o RPPS - Multas e Juros</t>
  </si>
  <si>
    <t>[DTP_Valor_55]</t>
  </si>
  <si>
    <t>02.05.09</t>
  </si>
  <si>
    <t>[ReAr_18.12100423]</t>
  </si>
  <si>
    <t>Contribuição do Servidor Ativo Civil para o RPPS - Dívida Ativa</t>
  </si>
  <si>
    <t>[DTP_Valor_56]</t>
  </si>
  <si>
    <t>02.05.10</t>
  </si>
  <si>
    <t>[ReAr_18.12100431]</t>
  </si>
  <si>
    <t>Contribuição do Servidor Inativo para o RPPS - Principal</t>
  </si>
  <si>
    <t>[DTP_Valor_57]</t>
  </si>
  <si>
    <t>03.</t>
  </si>
  <si>
    <t xml:space="preserve">DESPESA LÍQUIDA COM PESSOAL - DTP = (1-2) </t>
  </si>
  <si>
    <t>[ReAr_18.12100432]</t>
  </si>
  <si>
    <t>Contribuição do Servidor Inativo para o RPPS - Multas e Juros</t>
  </si>
  <si>
    <t>[DTP_Valor_60]</t>
  </si>
  <si>
    <t xml:space="preserve"> ----------------------------</t>
  </si>
  <si>
    <t>Valor das transferências obrigatórias da União relativas às emendas individuais (§ 13, art. 166 da CF)</t>
  </si>
  <si>
    <t>[ReAr_18.12100441]</t>
  </si>
  <si>
    <t>Contribuição do Pensionista para o RPPS - Principal</t>
  </si>
  <si>
    <t>[22_DTP_Valor_61]</t>
  </si>
  <si>
    <t>Valor das transferências obrigatórias da União relativas às emendas de bancada (§ 13, art. 166 da CF)</t>
  </si>
  <si>
    <t>PT - Apuração da DTP</t>
  </si>
  <si>
    <t>[DTP_Valor_12_D]</t>
  </si>
  <si>
    <t>-</t>
  </si>
  <si>
    <t>Item incluído pelo jurisdicionado</t>
  </si>
  <si>
    <t>[ReAr_18.12100442]</t>
  </si>
  <si>
    <t>Contribuição do Pensionista para o RPPS - Multas e Juros</t>
  </si>
  <si>
    <t>[DTP_Valor_13_D]</t>
  </si>
  <si>
    <t>[ReAr_18.12100461]</t>
  </si>
  <si>
    <t>Contribuição do Servidor Ativo ao RPPS Oriunda de Sentenças Judiciais - Principal</t>
  </si>
  <si>
    <t>[DTP_Valor_14_D]</t>
  </si>
  <si>
    <t>[ReAr_18.12100462]</t>
  </si>
  <si>
    <t>Contribuição do Servidor Ativo ao RPPS Oriunda de Sentenças Judiciais - Multas e Juros</t>
  </si>
  <si>
    <t>[DTP_Valor_15_D]</t>
  </si>
  <si>
    <t>[ReAr_18.12100471]</t>
  </si>
  <si>
    <t>Contribuição do Servidor Inativo ao RPPS Oriunda de Sentenças Judiciais - Principal</t>
  </si>
  <si>
    <t>[DTP_Valor_16_D]</t>
  </si>
  <si>
    <t>[ReAr_18.12100472]</t>
  </si>
  <si>
    <t>Contribuição do Servidor Inativo ao RPPS Oriunda de Sentenças Judiciais - Multas e Juros</t>
  </si>
  <si>
    <t>[DTP_Valor_17_D]</t>
  </si>
  <si>
    <t>[ReAr_18.12109911]</t>
  </si>
  <si>
    <t>Outras Contribuições Sociais - Principal</t>
  </si>
  <si>
    <t>[DTP_Valor_18_D]</t>
  </si>
  <si>
    <t>[ReAr_18.12109912]</t>
  </si>
  <si>
    <t>Outras Contribuições Sociais - Multas e Juros</t>
  </si>
  <si>
    <t>[DTP_Valor_19_D]</t>
  </si>
  <si>
    <t>[ReAr_18.12109913]</t>
  </si>
  <si>
    <t>Outras Contribuições Sociais - Dívida Ativa</t>
  </si>
  <si>
    <t>[DTP_Valor_20_D]</t>
  </si>
  <si>
    <t>[ReAr_18.12180000]</t>
  </si>
  <si>
    <t>CONTRIBUIÇÕES SOCIAIS ESPECÍFICAS DE ESTADOS, DF E MUNICÍPIOS</t>
  </si>
  <si>
    <t>[DTP_Valor_21_D]</t>
  </si>
  <si>
    <t>[ReAr_18.12180111]</t>
  </si>
  <si>
    <t>Contribuição Previdenciária para Amortização do Déficit Atuarial - Principal</t>
  </si>
  <si>
    <t>[DTP_Valor_30_D]</t>
  </si>
  <si>
    <t>[ReAr_18.12180121]</t>
  </si>
  <si>
    <t>Contribuição Patronal dos Servidores Civis Inativos - Principal</t>
  </si>
  <si>
    <t>[DTP_Valor_31_D]</t>
  </si>
  <si>
    <t>[ReAr_18.12180131]</t>
  </si>
  <si>
    <t>Contribuição Patronal dos Pensionistas Civis - Principal</t>
  </si>
  <si>
    <t>[DTP_Valor_32_D]</t>
  </si>
  <si>
    <t>[ReAr_18.12200000]</t>
  </si>
  <si>
    <t>CONTRIBUIÇÕES ECONÔMICAS</t>
  </si>
  <si>
    <t>[DTP_Valor_33_D]</t>
  </si>
  <si>
    <t>[ReAr_18.12209911]</t>
  </si>
  <si>
    <t>Outras Contribuições Econômicas - Principal</t>
  </si>
  <si>
    <t>[DTP_Valor_34_D]</t>
  </si>
  <si>
    <t>[ReAr_18.12209912]</t>
  </si>
  <si>
    <t>Outras Contribuições Econômicas - Multas e Juros</t>
  </si>
  <si>
    <t>[DTP_Valor_35_D]</t>
  </si>
  <si>
    <t>[ReAr_18.12209913]</t>
  </si>
  <si>
    <t>Outras Contribuições Econômicas - Dívida Ativa</t>
  </si>
  <si>
    <t>[DTP_Valor_36_D]</t>
  </si>
  <si>
    <t>[ReAr_18.12400000]</t>
  </si>
  <si>
    <t>CONTRIBUIÇÃO PARA O CUSTEIO DO SERVIÇO DE ILUMINAÇÃO PÚBLICA</t>
  </si>
  <si>
    <t>[DTP_Valor_37_D]</t>
  </si>
  <si>
    <t>[ReAr_18.12400011]</t>
  </si>
  <si>
    <t>Contribuição para o Custeio do Serviço de Iluminação Pública - Principal</t>
  </si>
  <si>
    <t>[DTP_Valor_38_D]</t>
  </si>
  <si>
    <t>[ReAr_18.13000000]</t>
  </si>
  <si>
    <t>RECEITA PATRIMONIAL</t>
  </si>
  <si>
    <t>[DTP_Valor_39_D]</t>
  </si>
  <si>
    <t>[ReAr_18.13100000]</t>
  </si>
  <si>
    <t>EXPLORAÇÃO DO PATRIMÔNIO IMOBILIÁRIO DO ESTADO</t>
  </si>
  <si>
    <t>[DTP_Valor_47_D]</t>
  </si>
  <si>
    <t>[ReAr_18.13100111]</t>
  </si>
  <si>
    <t>Aluguéis e Arrendamentos - Principal</t>
  </si>
  <si>
    <t>[DTP_Valor_48_D]</t>
  </si>
  <si>
    <t>[ReAr_18.13100112]</t>
  </si>
  <si>
    <t>Aluguéis e Arrendamentos - Multas e Juros</t>
  </si>
  <si>
    <t>[DTP_Valor_49_D]</t>
  </si>
  <si>
    <t>[ReAr_18.13100113]</t>
  </si>
  <si>
    <t>Aluguéis e Arrendamentos - Dívida Ativa</t>
  </si>
  <si>
    <t>[DTP_Valor_50_D]</t>
  </si>
  <si>
    <t>[ReAr_18.13100121]</t>
  </si>
  <si>
    <t>Foros, Laudêmios e Tarifas de Ocupação - Principal</t>
  </si>
  <si>
    <t>[DTP_Valor_51_D]</t>
  </si>
  <si>
    <t>[ReAr_18.13100122]</t>
  </si>
  <si>
    <t>Foros, Laudêmios e Tarifas de Ocupação - Multas e Juros</t>
  </si>
  <si>
    <t>[DTP_Valor_52_D]</t>
  </si>
  <si>
    <t>[ReAr_18.13100211]</t>
  </si>
  <si>
    <t>Concessão, Permissão, Autorização ou Cessão do Direito de Uso de Bens Imóveis Públicos - Principal</t>
  </si>
  <si>
    <t>[DTP_Valor_53_D]</t>
  </si>
  <si>
    <t>[ReAr_18.13109911]</t>
  </si>
  <si>
    <t>Outras Receitas Imobiliárias - Principal</t>
  </si>
  <si>
    <t>[DTP_Valor_54_D]</t>
  </si>
  <si>
    <t>[ReAr_18.13200000]</t>
  </si>
  <si>
    <t>VALORES MOBILIÁRIOS</t>
  </si>
  <si>
    <t>[DTP_Valor_55_D]</t>
  </si>
  <si>
    <t>[ReAr_18.13210011]</t>
  </si>
  <si>
    <t>Remuneração de Depósitos Bancários - Principal</t>
  </si>
  <si>
    <t>[DTP_Valor_56_D]</t>
  </si>
  <si>
    <t>[ReAr_18.13210021]</t>
  </si>
  <si>
    <t>Remuneração de Depósitos Especiais - Principal</t>
  </si>
  <si>
    <t>PT - Comprometimento DCL</t>
  </si>
  <si>
    <t>[DCL_Valor_2]</t>
  </si>
  <si>
    <t>01.01.</t>
  </si>
  <si>
    <t>Dívida Mobiliária</t>
  </si>
  <si>
    <t>[ReAr_18.13210041]</t>
  </si>
  <si>
    <t>Remuneração dos Recursos do Regime Próprio de Previdência Social - RPPS - Principal</t>
  </si>
  <si>
    <t>[DCL_Valor_5]</t>
  </si>
  <si>
    <t>01.02.01.</t>
  </si>
  <si>
    <t>Parcelamento de contribuições para o RPPS</t>
  </si>
  <si>
    <t>[ReAr_18.13220011]</t>
  </si>
  <si>
    <t>Dividendos - Principal</t>
  </si>
  <si>
    <t>[DCL_Valor_6]</t>
  </si>
  <si>
    <t>01.02.02.</t>
  </si>
  <si>
    <t>Parcelamento de contribuições para o RGPS</t>
  </si>
  <si>
    <t>[ReAr_18.13220013]</t>
  </si>
  <si>
    <t>Dividendos - Dívida Ativa</t>
  </si>
  <si>
    <t>[DCL_Valor_8_1]</t>
  </si>
  <si>
    <t>01.02.03.</t>
  </si>
  <si>
    <t>Outras dívidas contratuais</t>
  </si>
  <si>
    <t>[ReAr_18.13220014]</t>
  </si>
  <si>
    <t>Dividendos - Dívida Ativa - Multas e Juros</t>
  </si>
  <si>
    <t>[DCL_Valor_4]</t>
  </si>
  <si>
    <t>01.03.</t>
  </si>
  <si>
    <t>Precatórios posteriores a 05/05/2000 vencidos e não pagos</t>
  </si>
  <si>
    <t>[ReAr_18.13290011]</t>
  </si>
  <si>
    <t>Outros Valores Mobiliários - Principal</t>
  </si>
  <si>
    <t>[DCL_Valor_9]</t>
  </si>
  <si>
    <t>01.04.</t>
  </si>
  <si>
    <t>Demais Dívidas</t>
  </si>
  <si>
    <t>[ReAr_18.13300000]</t>
  </si>
  <si>
    <t>DELEGAÇÃO DE SERVIÇOS PÚBLICOS MEDIANTE CONCESSÃO, PERMISSÃO, AUTORIZAÇÃO OU LICENÇA</t>
  </si>
  <si>
    <t>[DCL_Valor_18]</t>
  </si>
  <si>
    <t>04.01.</t>
  </si>
  <si>
    <t>Disponibilidade de Caixa Bruta</t>
  </si>
  <si>
    <t>[ReAr_18.13399911]</t>
  </si>
  <si>
    <t>Outras Delegações de Serviços Públicos - Principal</t>
  </si>
  <si>
    <t>[DCL_Valor_19]</t>
  </si>
  <si>
    <t>04.02.</t>
  </si>
  <si>
    <t>Demais Haveres Financeiros</t>
  </si>
  <si>
    <t>[ReAr_18.13400000]</t>
  </si>
  <si>
    <t>EXPLORAÇÃO DE RECURSOS NATURAIS</t>
  </si>
  <si>
    <t>[DCL_Valor_20]</t>
  </si>
  <si>
    <t>04.03.</t>
  </si>
  <si>
    <t>(-) Restos a Pagar Processados</t>
  </si>
  <si>
    <t>[ReAr_18.13490111]</t>
  </si>
  <si>
    <t>Compensações Ambientais - Principal</t>
  </si>
  <si>
    <t>PT - Limite MDE</t>
  </si>
  <si>
    <t>[MDE_Valor_2]</t>
  </si>
  <si>
    <t>Educação Infantil para fins de cálculo da MDE</t>
  </si>
  <si>
    <t>[ReAr_18.13900000]</t>
  </si>
  <si>
    <t>DEMAIS RECEITAS PATRIMONIAIS</t>
  </si>
  <si>
    <t>[MDE_Valor_6]</t>
  </si>
  <si>
    <t>01.02.</t>
  </si>
  <si>
    <t>Ensino Fundamental para fins de cálculo da MDE</t>
  </si>
  <si>
    <t>[ReAr_18.13900011]</t>
  </si>
  <si>
    <t>Demais Receitas Patrimoniais - Principal</t>
  </si>
  <si>
    <t>[MDE_Valor_10]</t>
  </si>
  <si>
    <t>Diferença Negativa do FUNDEB  (se for o caso)</t>
  </si>
  <si>
    <t>[ReAr_18.14000011]</t>
  </si>
  <si>
    <t>Receita Agropecuária - Principal</t>
  </si>
  <si>
    <t>[MDE_1]</t>
  </si>
  <si>
    <t>01.04.01.</t>
  </si>
  <si>
    <t>Educação Especial, quando integrado ao ensino regular (Educação infantil e fundamental)</t>
  </si>
  <si>
    <t>[MDE_Valor_14]</t>
  </si>
  <si>
    <t>[ReAr_18.15000011]</t>
  </si>
  <si>
    <t>Receita Industrial - Principal</t>
  </si>
  <si>
    <t>[MDE_2]</t>
  </si>
  <si>
    <t>01.04.02.</t>
  </si>
  <si>
    <t>Educação de Jovens e Adultos, quando integrado ao ensino regular (Educação infantil e fundamental)</t>
  </si>
  <si>
    <t>[MDE_Valor_13]</t>
  </si>
  <si>
    <t>[ReAr_18.16000000]</t>
  </si>
  <si>
    <t>RECEITA DE SERVIÇOS</t>
  </si>
  <si>
    <t>[MDE_3]</t>
  </si>
  <si>
    <t>01.04.03.</t>
  </si>
  <si>
    <t>Outras despesas, quando destinadas ao ensino regular (Educação infantil e fundamental)</t>
  </si>
  <si>
    <t>[MDE_Valor_16]</t>
  </si>
  <si>
    <t>[ReAr_18.16100000]</t>
  </si>
  <si>
    <t>SERVIÇOS ADMINISTRATIVOS E COMERCIAIS GERAIS</t>
  </si>
  <si>
    <t>[MDE_Valor_17]</t>
  </si>
  <si>
    <t>01.04.03.01.</t>
  </si>
  <si>
    <t>[ReAr_18.16100113]</t>
  </si>
  <si>
    <t>Serviços Administrativos e Comerciais Gerais - Dívida Ativa</t>
  </si>
  <si>
    <t>[MDE_Valor_18]</t>
  </si>
  <si>
    <t>01.04.03.02.</t>
  </si>
  <si>
    <t>[ReAr_18.16100211]</t>
  </si>
  <si>
    <t>Inscrição em Concursos e Processos Seletivos - Principal</t>
  </si>
  <si>
    <t>[MDE_Valor_19]</t>
  </si>
  <si>
    <t>01.04.03.03.</t>
  </si>
  <si>
    <t>[ReAr_18.16100311]</t>
  </si>
  <si>
    <t>Serviços de Registro, Certificação e Fiscalização - Principal</t>
  </si>
  <si>
    <t>[MDE_Valor_20]</t>
  </si>
  <si>
    <t>01.04.03.04.</t>
  </si>
  <si>
    <t>[ReAr_18.16200000]</t>
  </si>
  <si>
    <t>SERVIÇOS E ATIVIDADES REFERENTES À NAVEGAÇÃO E AO TRANSPORTE</t>
  </si>
  <si>
    <t>[MDE_Valor_21]</t>
  </si>
  <si>
    <t>01.04.03.05.</t>
  </si>
  <si>
    <t>[ReAr_18.16200211]</t>
  </si>
  <si>
    <t>Serviços de Transporte - Principal</t>
  </si>
  <si>
    <t>[MDE_Valor_24]</t>
  </si>
  <si>
    <t>02.01.</t>
  </si>
  <si>
    <t>Diferença positiva do FUNDEB  (se for o caso)</t>
  </si>
  <si>
    <t>[ReAr_18.16300111]</t>
  </si>
  <si>
    <t>Serviços de Atendimento à Saúde - Principal</t>
  </si>
  <si>
    <t>[MDE_4]</t>
  </si>
  <si>
    <t>02.02.</t>
  </si>
  <si>
    <t>[MDE_Valor_25]</t>
  </si>
  <si>
    <t>[ReAr_18.16900000]</t>
  </si>
  <si>
    <t>OUTROS SERVIÇOS</t>
  </si>
  <si>
    <t>[MDE_5]</t>
  </si>
  <si>
    <t>02.03.</t>
  </si>
  <si>
    <t>Despesas custeadas com superavit financeiro do exercício anterior de recursos com a complementação da União ao FUNDEB (VAAF+VAAT)</t>
  </si>
  <si>
    <t>[MDE_Valor_29]</t>
  </si>
  <si>
    <t>[ReAr_18.16909911]</t>
  </si>
  <si>
    <t>Outros Serviços - Principal</t>
  </si>
  <si>
    <t>[MDE_6]</t>
  </si>
  <si>
    <t>02.04.</t>
  </si>
  <si>
    <t>[MDE_Valor_29.1]</t>
  </si>
  <si>
    <t>[ReAr_18.16909912]</t>
  </si>
  <si>
    <t>Outros Serviços - Multas e Juros</t>
  </si>
  <si>
    <t>[MDE_7]</t>
  </si>
  <si>
    <t>02.05.</t>
  </si>
  <si>
    <t>[MDE_Valor_27]</t>
  </si>
  <si>
    <t>[ReAr_18.16909913]</t>
  </si>
  <si>
    <t>Outros Serviços - Dívida Ativa</t>
  </si>
  <si>
    <t>[MDE_8]</t>
  </si>
  <si>
    <t>[MDE_Valor_27.1]</t>
  </si>
  <si>
    <t>[MDE_9]</t>
  </si>
  <si>
    <t>[MDE_Valor_27.2]</t>
  </si>
  <si>
    <t>[MDE_10]</t>
  </si>
  <si>
    <t>02.06.</t>
  </si>
  <si>
    <t>[MDE_Valor_28]</t>
  </si>
  <si>
    <t>[ReAr_18.17000000]</t>
  </si>
  <si>
    <t>TRANSFERÊNCIAS CORRENTES</t>
  </si>
  <si>
    <t>[MDE_11]</t>
  </si>
  <si>
    <t>02.07.</t>
  </si>
  <si>
    <t>[MDE_Valor_28.1]</t>
  </si>
  <si>
    <t>[ReAr_18.17100000]</t>
  </si>
  <si>
    <t>TRANSFERÊNCIAS DA UNIÃO E DE SUAS ENTIDADES</t>
  </si>
  <si>
    <t>[MDE_Valor_26]</t>
  </si>
  <si>
    <t>02.08.01.</t>
  </si>
  <si>
    <t>Salário Educação</t>
  </si>
  <si>
    <t>[ReAr_18.17180121]</t>
  </si>
  <si>
    <t>Cota-Parte do Fundo de Participação dos Municípios - Cota Mensal - Principal</t>
  </si>
  <si>
    <t>[MDE_Valor_26.1]</t>
  </si>
  <si>
    <t>02.08.02.</t>
  </si>
  <si>
    <t>PDDE</t>
  </si>
  <si>
    <t>[ReAr_18.17180131]</t>
  </si>
  <si>
    <t>Cota-Parte do Fundo de Participação do Municípios - 1% Cota entregue no mês de dezembro - Principal</t>
  </si>
  <si>
    <t>[MDE_Valor_26.2]</t>
  </si>
  <si>
    <t>02.08.03.</t>
  </si>
  <si>
    <t>PNATE</t>
  </si>
  <si>
    <t>[ReAr_18.17180141]</t>
  </si>
  <si>
    <t>Cota-Parte do Fundo de Participação dos Municípios - 1% Cota entregue no mês de julho - Principal</t>
  </si>
  <si>
    <t>[MDE_Valor_26.3]</t>
  </si>
  <si>
    <t>02.08.04.</t>
  </si>
  <si>
    <t>Outras despesas custeadas com recursos do FNDE</t>
  </si>
  <si>
    <t>[ReAr_18.17180151]</t>
  </si>
  <si>
    <t>Cota-Parte do Imposto Sobre a Propriedade Territorial Rural - Principal</t>
  </si>
  <si>
    <t>[MDE_Valor_26.4]</t>
  </si>
  <si>
    <t>02.08.05.</t>
  </si>
  <si>
    <t>Programa  de Transporte Escolar A Caminho da Escola</t>
  </si>
  <si>
    <t>[ReAr_18.17180181]</t>
  </si>
  <si>
    <t>Cota-Parte do Imposto Sobre Operações de Crédito, Câmbio e Seguro, ou Relativas a Títulos ou Valores Mobiliários - Comercialização do Ouro - Principal</t>
  </si>
  <si>
    <t>[MDE_Valor_30]</t>
  </si>
  <si>
    <t>02.08.06.</t>
  </si>
  <si>
    <t>Despesas realizadas com recursos transferidos através de convênios/acordos/congêneres</t>
  </si>
  <si>
    <t>[ReAr_18.17180211]</t>
  </si>
  <si>
    <t>Cota-parte da Compensação Financeira de Recursos Hídricos - Principal</t>
  </si>
  <si>
    <t>[MDE_Valor_38]</t>
  </si>
  <si>
    <t>02.08.07.01.</t>
  </si>
  <si>
    <t>[ReAr_18.17180231]</t>
  </si>
  <si>
    <t>Cota-parte Royalties - Compensação Financeira pela Produção de Petróleo - Lei nº 7.990/89 - Principal</t>
  </si>
  <si>
    <t>[MDE_Valor_39]</t>
  </si>
  <si>
    <t>02.08.07.02.</t>
  </si>
  <si>
    <t>[ReAr_18.17180241]</t>
  </si>
  <si>
    <t>Cota-parte Royalties pelo Excedente da Produção do Petróleo - Lei nº 9.478/97, artigo 49, I e II - Principal</t>
  </si>
  <si>
    <t>[MDE_Valor_40]</t>
  </si>
  <si>
    <t>02.08.07.03.</t>
  </si>
  <si>
    <t>[ReAr_18.17180251]</t>
  </si>
  <si>
    <t>Cota-parte Royalties pela Participação Especial - Lei nº 9.478/97, artigo 50 - Principal</t>
  </si>
  <si>
    <t>[MDE_Valor_41]</t>
  </si>
  <si>
    <t>02.08.07.04.</t>
  </si>
  <si>
    <t>[ReAr_18.17180261]</t>
  </si>
  <si>
    <t>Cota-Parte do Fundo Especial do Petróleo - FEP - Principal</t>
  </si>
  <si>
    <t>[MDE_Valor_42]</t>
  </si>
  <si>
    <t>02.08.07.05.</t>
  </si>
  <si>
    <t>[ReAr_18.17180291]</t>
  </si>
  <si>
    <t>Outras Transferências decorrentes de Compensação Financeira pela Exploração de Recursos Naturais - Principal</t>
  </si>
  <si>
    <t>[MDE_Valor_17_D]</t>
  </si>
  <si>
    <t>item acrescentado pelo jurisdicionado</t>
  </si>
  <si>
    <t>[ReAr_18.17180411]</t>
  </si>
  <si>
    <t>Transferências de Recursos do Fundo Nacional de Assistência Social - FNAS - Principal</t>
  </si>
  <si>
    <t>[MDE_Valor_18_D]</t>
  </si>
  <si>
    <t>[ReAr_18.17180511]</t>
  </si>
  <si>
    <t>Transferências do Salário-Educação - Principal</t>
  </si>
  <si>
    <t>[MDE_Valor_19_D]</t>
  </si>
  <si>
    <t>[ReAr_18.17180521]</t>
  </si>
  <si>
    <t>Transferências Diretas do FNDE referentes ao Programa Dinheiro Direto na Escola - PDDE - Principal</t>
  </si>
  <si>
    <t>[MDE_Valor_20_D]</t>
  </si>
  <si>
    <t>[ReAr_18.17180531]</t>
  </si>
  <si>
    <t>Transferências Diretas do FNDE referentes ao Programa Nacional de Alimentação Escolar - PNAE - Principal</t>
  </si>
  <si>
    <t>[MDE_Valor_21_D]</t>
  </si>
  <si>
    <t>[ReAr_18.17180541]</t>
  </si>
  <si>
    <t>Transferências Diretas do FNDE referentes ao Programa Nacional de Apoio ao Transporte do Escolar - PNATE - Principal</t>
  </si>
  <si>
    <t>[MDE_Valor_38_D]</t>
  </si>
  <si>
    <t>[ReAr_18.17180591]</t>
  </si>
  <si>
    <t>Outras Transferências Diretas do Fundo Nacional do Desenvolvimento da Educação - FNDE - Principal</t>
  </si>
  <si>
    <t>[MDE_Valor_39_D]</t>
  </si>
  <si>
    <t>[ReAr_18.17180611]</t>
  </si>
  <si>
    <t>Transferência Financeira do ICMS - Desoneração - L.C. Nº 87/96 - Principal</t>
  </si>
  <si>
    <t>[MDE_Valor_40_D]</t>
  </si>
  <si>
    <t>[ReAr_18.17180811]</t>
  </si>
  <si>
    <t>Transferências Advindas de Emendas Parlamentares Individuais - Principal</t>
  </si>
  <si>
    <t>[MDE_Valor_41_D]</t>
  </si>
  <si>
    <t>[ReAr_18.17181011]</t>
  </si>
  <si>
    <t>Transferências de Convênios da União para o Sistema Único de Saúde - SUS - Principal</t>
  </si>
  <si>
    <t>[MDE_Valor_42_D]</t>
  </si>
  <si>
    <t>[ReAr_18.17181021]</t>
  </si>
  <si>
    <t>Transferências de Convênios da União Destinadas a Programas de Educação - Principal</t>
  </si>
  <si>
    <t>PT - Limite Magistério Fundeb</t>
  </si>
  <si>
    <t>[Mag_Valor_1]</t>
  </si>
  <si>
    <t>01.</t>
  </si>
  <si>
    <t>PAGAMENTO DOS PROFISSIONAIS DA EDUCAÇÃO BÁSICA</t>
  </si>
  <si>
    <t>[ReAr_18.17181031]</t>
  </si>
  <si>
    <t>Transferências de Convênios da União Destinadas a Programas de Assistência Social - Principal</t>
  </si>
  <si>
    <t>[Mag_Valor_11]</t>
  </si>
  <si>
    <t>[ReAr_18.17200000]</t>
  </si>
  <si>
    <t>TRANSFERÊNCIAS DOS ESTADOS E DO DISTRITO FEDERAL E DE SUAS ENTIDADES</t>
  </si>
  <si>
    <t>[Mag_Valor_5]</t>
  </si>
  <si>
    <t>[ReAr_18.17280121]</t>
  </si>
  <si>
    <t>Cota-Parte do IPVA - Principal</t>
  </si>
  <si>
    <t>PT - Limite Saldo Fundeb</t>
  </si>
  <si>
    <t>[Sd_Fundeb_Valor_4.1]</t>
  </si>
  <si>
    <t>02.</t>
  </si>
  <si>
    <t xml:space="preserve">DESPESAS DO FUNDEB </t>
  </si>
  <si>
    <t>[ReAr_18.17280141]</t>
  </si>
  <si>
    <t>Cota-Parte da Contribuição de Intervenção no Domínio Econômico - Principal</t>
  </si>
  <si>
    <t>[Sd_Fundeb_Valor_4.4]</t>
  </si>
  <si>
    <t>[ReAr_18.17280311]</t>
  </si>
  <si>
    <t>Transferência de Recursos do Estado para Programas de Saúde - Repasse Fundo a Fundo - Principal</t>
  </si>
  <si>
    <t>xx</t>
  </si>
  <si>
    <t>PT - Complementação do Funded - VAAT</t>
  </si>
  <si>
    <t>[21_ComplFundeb_VAAT.1]</t>
  </si>
  <si>
    <t>[21_ComplFundeb_VAAT.2]</t>
  </si>
  <si>
    <t>[21_ComplFundeb_VAAT.3]</t>
  </si>
  <si>
    <t>[21_ComplFundeb_VAAT.4]</t>
  </si>
  <si>
    <t>[21_ComplFundeb_VAAT.5]</t>
  </si>
  <si>
    <t>[21_ComplFundeb_VAAT.6]</t>
  </si>
  <si>
    <t>[21_ComplFundeb_VAAT.7]</t>
  </si>
  <si>
    <t>[21_ComplFundeb_VAAT.8]</t>
  </si>
  <si>
    <t>[21_ComplFundeb_VAAT.9]</t>
  </si>
  <si>
    <t>PT - Limite Saúde FMS</t>
  </si>
  <si>
    <t>[FMS_Valor_2]</t>
  </si>
  <si>
    <t>[ReAr_18.17289911]</t>
  </si>
  <si>
    <t>Outras Transferências dos Estados - Principal</t>
  </si>
  <si>
    <t>[FMS_Valor_3]</t>
  </si>
  <si>
    <t>[ReAr_18.17300000]</t>
  </si>
  <si>
    <t>TRANSFERÊNCIAS DOS MUNICÍPIOS E DE SUAS ENTIDADES</t>
  </si>
  <si>
    <t>[FMS_Valor_4]</t>
  </si>
  <si>
    <t>[ReAr_18.17380111]</t>
  </si>
  <si>
    <t>Transferências de Recursos do Sistema Único de Saúde - SUS - Principal</t>
  </si>
  <si>
    <t>[FMS_Valor_5]</t>
  </si>
  <si>
    <t>[ReAr_18.17380211]</t>
  </si>
  <si>
    <t>Transferências de Municípios a Consórcios Públicos - Principal</t>
  </si>
  <si>
    <t>[FMS_Valor_6]</t>
  </si>
  <si>
    <t>01.05.</t>
  </si>
  <si>
    <t>[ReAr_18.17381011]</t>
  </si>
  <si>
    <t>Transferências de Convênio dos Municípios para o Sistema Único de Saúde - SUS - Principal</t>
  </si>
  <si>
    <t>[FMS_Valor_7]</t>
  </si>
  <si>
    <t>01.06.</t>
  </si>
  <si>
    <t>[ReAr_18.17381021]</t>
  </si>
  <si>
    <t>Transferências de Convênio dos Municípios destinadas a Programas de Educação - Principal</t>
  </si>
  <si>
    <t>[FMS_Valor_8]</t>
  </si>
  <si>
    <t>01.07.</t>
  </si>
  <si>
    <t>[ReAr_18.17381091]</t>
  </si>
  <si>
    <t>Outras Transferências de Convênios dos Municípios - Principal</t>
  </si>
  <si>
    <t>[FMS_Valor_8.1]</t>
  </si>
  <si>
    <t>01.08.</t>
  </si>
  <si>
    <t>[ReAr_18.17389911]</t>
  </si>
  <si>
    <t>Outras Transferências dos Municípios - Principal</t>
  </si>
  <si>
    <t>[FMS_Valor_12]</t>
  </si>
  <si>
    <t>[ReAr_18.17400011]</t>
  </si>
  <si>
    <t>Transferências de Instituições Privadas - Principal</t>
  </si>
  <si>
    <t>[FMS_Valor_13_1]</t>
  </si>
  <si>
    <t>[ReAr_18.17481011]</t>
  </si>
  <si>
    <t>Transferência de Convênios de Instituições Privadas - Principal</t>
  </si>
  <si>
    <t>[FMS_Valor_14]</t>
  </si>
  <si>
    <t>02.03.01.</t>
  </si>
  <si>
    <t>[ReAr_18.17580111]</t>
  </si>
  <si>
    <t>Transferências de Recursos do Fundo de Manutenção e Desenvolvimento da Educação Básica e de Valorização dos Profissionais da Educação - FUNDEB - Principal</t>
  </si>
  <si>
    <t>[FMS_Valor_15]</t>
  </si>
  <si>
    <t>02.03.02.</t>
  </si>
  <si>
    <t>[ReAr_18.17580121]</t>
  </si>
  <si>
    <t>Transferências de Recursos da Complementação da União ao Fundo de Manutenção e Desenvolvimento da Educação Básica e de Valorização dos Profissionais da Educação - FUNDEB - Principal</t>
  </si>
  <si>
    <t>[FMS_Valor_16]</t>
  </si>
  <si>
    <t>02.03.03.</t>
  </si>
  <si>
    <t>[ReAr_18.17589911]</t>
  </si>
  <si>
    <t>Outras Transferências Multigovernamentais - Principal</t>
  </si>
  <si>
    <t>[FMS_Valor_18]</t>
  </si>
  <si>
    <t>[ReAr_18.17600000]</t>
  </si>
  <si>
    <t>TRANSFERÊNCIAS DO EXTERIOR</t>
  </si>
  <si>
    <t>[FMS_Valor_19]</t>
  </si>
  <si>
    <t>[ReAr_18.17700000]</t>
  </si>
  <si>
    <t>TRANSFERÊNCIAS DE PESSOAS FÍSICAS</t>
  </si>
  <si>
    <t>PT - Duodécimo Confronto</t>
  </si>
  <si>
    <t>[Duod_2o_Valor_1]</t>
  </si>
  <si>
    <t>07.</t>
  </si>
  <si>
    <t>[ReAr_18.19000000]</t>
  </si>
  <si>
    <t>OUTRAS RECEITAS CORRENTES</t>
  </si>
  <si>
    <t>[Duod_Confr_Valor_3]</t>
  </si>
  <si>
    <t>08.</t>
  </si>
  <si>
    <t>[ReAr_18.19100000]</t>
  </si>
  <si>
    <t>MULTAS ADMINISTRATIVAS, CONTRATUAIS E JUDICIAIS</t>
  </si>
  <si>
    <t>[Duod_Confr_Valor_4]</t>
  </si>
  <si>
    <t>09.</t>
  </si>
  <si>
    <t>[ReAr_18.19100111]</t>
  </si>
  <si>
    <t>Multas Previstas em Legislação Específica - Principal</t>
  </si>
  <si>
    <t>PT - Execução Orçamentária</t>
  </si>
  <si>
    <t>[An.Exec.Orc_1_3]</t>
  </si>
  <si>
    <t>Despesa Fixada para o MUNICÍPIO (FIXADO INICIAL constante na LEI ORÇAMENTÁRIA ANUAL - LOA)</t>
  </si>
  <si>
    <t>[ReAr_18.19100114]</t>
  </si>
  <si>
    <t>Multas Previstas em Legislação Específica - Dívida Ativa - Multas e Juros</t>
  </si>
  <si>
    <t>[An.Exec.Orc_2_3]</t>
  </si>
  <si>
    <t>Despesa Fixada - Orçamento da Seguridade Social (Saúde)</t>
  </si>
  <si>
    <t>[ReAr_18.19100611]</t>
  </si>
  <si>
    <t>Multas Administrativas por Danos Ambientais - Principal</t>
  </si>
  <si>
    <t>[An.Exec.Orc_3_3]</t>
  </si>
  <si>
    <t>Despesa Fixada - Orçamento da Seguridade Social (Assistência Social)</t>
  </si>
  <si>
    <t>[ReAr_18.19100911]</t>
  </si>
  <si>
    <t>Multas e Juros Previstos em Contratos - Principal</t>
  </si>
  <si>
    <t>[An.Exec.Orc_4_3]</t>
  </si>
  <si>
    <t>Despesa Fixada - Orçamento da Seguridade Social (Previdência Social)</t>
  </si>
  <si>
    <t>[ReAr_18.19200000]</t>
  </si>
  <si>
    <t>INDENIZAÇÕES, RESTITUIÇÕES E RESSARCIMENTOS</t>
  </si>
  <si>
    <t>PT - Balanço Orçamentário</t>
  </si>
  <si>
    <t>[D_Ad_Res_Orc_25]</t>
  </si>
  <si>
    <t>04.</t>
  </si>
  <si>
    <t>Créditos Adicionais abertos no exercício</t>
  </si>
  <si>
    <t>[ReAr_18.24280311]</t>
  </si>
  <si>
    <t>[Bal.Orç.V_5]</t>
  </si>
  <si>
    <t>05.01.</t>
  </si>
  <si>
    <t>Créditos Adicionais Suplementares abertos no exercício</t>
  </si>
  <si>
    <t>[ReAr_18.24280511]</t>
  </si>
  <si>
    <t>Transferências de Recursos Destinados a Programas de Educação - Principal</t>
  </si>
  <si>
    <t>[Bal.Orç.V_7]</t>
  </si>
  <si>
    <t>06.01.</t>
  </si>
  <si>
    <t>Créditos Adicionais Especiais abertos no exercício</t>
  </si>
  <si>
    <t>[ReAr_18.24281011]</t>
  </si>
  <si>
    <t>Transferências de Convênios dos Estados para o Sistema Único de Saúde - SUS - Principal</t>
  </si>
  <si>
    <t>[Bal.Orç.V_9]</t>
  </si>
  <si>
    <t>07.01.</t>
  </si>
  <si>
    <t>Créditos Adicionais Extraordinários abertos no exercício</t>
  </si>
  <si>
    <t>[ReAr_18.24281021]</t>
  </si>
  <si>
    <t>Transferências de Convênios dos Estados destinadas a Programas de Educação - Principal</t>
  </si>
  <si>
    <t>[Bal.Orç.V_11]</t>
  </si>
  <si>
    <t>Créditos Adicionais abertos no exercício com fonte em Superavit Financeiro do exercício anterior</t>
  </si>
  <si>
    <t>[ReAr_18.24281051]</t>
  </si>
  <si>
    <t>Transferências de Convênios dos Estados destinadas a Programas de Saneamento Básico - Principal</t>
  </si>
  <si>
    <t>[Bal.Orç.V_12]</t>
  </si>
  <si>
    <t>Créditos Adicionais abertos no exercício com fonte em excesso de arrecadação</t>
  </si>
  <si>
    <t>[ReAr_18.24281071]</t>
  </si>
  <si>
    <t>Transferências de Convênios dos Estados destinadas a Programas de Infraestrutura em Transporte - Principal</t>
  </si>
  <si>
    <t>[Bal.Orç.V_13]</t>
  </si>
  <si>
    <t>10.</t>
  </si>
  <si>
    <t>Reabertura de créditos especiais e extraordinários (dos últimos 4 meses do exercício anterior)</t>
  </si>
  <si>
    <t>[ReAr_18.24281091]</t>
  </si>
  <si>
    <t>Outras Transferências de Convênio dos Estados - Principal</t>
  </si>
  <si>
    <t>PT - Liquidez Corrente</t>
  </si>
  <si>
    <t>[Liq.Corr.V_1_2]</t>
  </si>
  <si>
    <t>[ReAr_18.24289911]</t>
  </si>
  <si>
    <t>[Liq.Corr.V_2_2]</t>
  </si>
  <si>
    <t>[ReAr_18.24300000]</t>
  </si>
  <si>
    <t>PT - Liquidez Imediata</t>
  </si>
  <si>
    <t>[Liq.Ime.V_1_2]</t>
  </si>
  <si>
    <t>[ReAr_18.24380111]</t>
  </si>
  <si>
    <t>[Liq.Ime.V_2_2]</t>
  </si>
  <si>
    <t>[ReAr_18.24381021]</t>
  </si>
  <si>
    <t>Transferências de Convênios dos Municípios destinadas a Programas de Educação - Principal</t>
  </si>
  <si>
    <t>[Liq.Corr.V_1_2_1]</t>
  </si>
  <si>
    <t>[ReAr_18.24400000]</t>
  </si>
  <si>
    <t>TRANSFERÊNCIAS DE INSTITUIÇÕES PRIVADAS</t>
  </si>
  <si>
    <t>[Liq.Ime.V_4_2]</t>
  </si>
  <si>
    <t>04.01.01.</t>
  </si>
  <si>
    <t>[ReAr_18.24400011]</t>
  </si>
  <si>
    <t>[Liq.Ime.V_5_2]</t>
  </si>
  <si>
    <t>[ReAr_18.29000000]</t>
  </si>
  <si>
    <t>OUTRAS RECEITAS DE CAPITAL</t>
  </si>
  <si>
    <t>[Liq.Ime.V_4_2.1]</t>
  </si>
  <si>
    <t>04.01.02.</t>
  </si>
  <si>
    <t>[ReAr_18.29900000]</t>
  </si>
  <si>
    <t>DEMAIS RECEITAS DE CAPITAL</t>
  </si>
  <si>
    <t>PT - Dívida Ativa</t>
  </si>
  <si>
    <t>[Div.Ativ.V_2_2]</t>
  </si>
  <si>
    <t>[ReAr_18.29900011]</t>
  </si>
  <si>
    <t>Demais Receitas de Capital - Principal</t>
  </si>
  <si>
    <t>[Div.Ativ.V_1_2]</t>
  </si>
  <si>
    <t>[ReAr_18.70000000]</t>
  </si>
  <si>
    <t>RECEITAS CORRENTES</t>
  </si>
  <si>
    <t>[Div.Ativ.V_8]</t>
  </si>
  <si>
    <t>05.03.</t>
  </si>
  <si>
    <t>[ReAr_18.71000000]</t>
  </si>
  <si>
    <t>[Div.Ativ.V_8.1]</t>
  </si>
  <si>
    <t>05.04</t>
  </si>
  <si>
    <t>Provisão da Dívida Ativa classificada no Ativo Circulante 2022</t>
  </si>
  <si>
    <t>[Div.Ativ.V_10]</t>
  </si>
  <si>
    <t>05.05.</t>
  </si>
  <si>
    <t>[ReAr_18.71200000]</t>
  </si>
  <si>
    <t>[Div.Ativ.V_10.1]</t>
  </si>
  <si>
    <t>05.06.</t>
  </si>
  <si>
    <t>Provisão da Dívida Ativa classificada no Ativo Não Circulante 2022</t>
  </si>
  <si>
    <t>[Div.Ativ.V_12]</t>
  </si>
  <si>
    <t>[ReAr_18.71210514]</t>
  </si>
  <si>
    <t>Taxa de Controle e Fiscalização da Pesca e Aquicultura - Dívida Ativa - Multas e Juros</t>
  </si>
  <si>
    <t>[Div.Ativ.V_14]</t>
  </si>
  <si>
    <t>[ReAr_18.71220111]</t>
  </si>
  <si>
    <t>PT - Quociente de inscrição de restos a pagar</t>
  </si>
  <si>
    <t>[RP_1]</t>
  </si>
  <si>
    <t>06.</t>
  </si>
  <si>
    <t>Saldo Total dos Restos a Pagar Processados para o Exercício Seguinte</t>
  </si>
  <si>
    <t>[PC.RP_11_3]</t>
  </si>
  <si>
    <t>[ReAr_18.72100411]</t>
  </si>
  <si>
    <t>[RP_2]</t>
  </si>
  <si>
    <t>Saldo Total dos Restos a Pagar Não Processados para o Exercício Seguinte</t>
  </si>
  <si>
    <t>[PC.RP_11_4]</t>
  </si>
  <si>
    <t>[ReAr_18.72100412]</t>
  </si>
  <si>
    <t>[RESP_APLIC_NOME]</t>
  </si>
  <si>
    <t>Resp-02</t>
  </si>
  <si>
    <t>Responsável pelos dados do aplicativo</t>
  </si>
  <si>
    <t>[ReAr_18.72100413]</t>
  </si>
  <si>
    <t>[RESP_APLIC_EMAIL]</t>
  </si>
  <si>
    <t>Resp-03</t>
  </si>
  <si>
    <t>E-mail:</t>
  </si>
  <si>
    <t>[ReAr_18.72100414]</t>
  </si>
  <si>
    <t>[RESP_APLIC_TELEFONE]</t>
  </si>
  <si>
    <t>Resp-04</t>
  </si>
  <si>
    <t>Telefone:</t>
  </si>
  <si>
    <t>[ReAr_18.72100421]</t>
  </si>
  <si>
    <t>[SITIO_INTERNET_APLICATIVO]</t>
  </si>
  <si>
    <t>Sítio da Internet onde estão os dados informados neste aplicativo</t>
  </si>
  <si>
    <t>[ReAr_18.72100422]</t>
  </si>
  <si>
    <t>PT - Subsídio Prefeito</t>
  </si>
  <si>
    <t>[C_R.FIX.PR_1]</t>
  </si>
  <si>
    <t>Fixado - JANEIRO</t>
  </si>
  <si>
    <t>[ReAr_18.72100423]</t>
  </si>
  <si>
    <t>[C_R.FIX.PR_2]</t>
  </si>
  <si>
    <t>Fixado - FEVEREIRO</t>
  </si>
  <si>
    <t>[ReAr_18.72100441]</t>
  </si>
  <si>
    <t>[C_R.FIX.PR_3]</t>
  </si>
  <si>
    <t>Fixado - MARÇO</t>
  </si>
  <si>
    <t>[ReAr_18.72100451]</t>
  </si>
  <si>
    <t>Contribuição Patronal para o RPPS Oriunda de Sentenças Judiciais - Principal</t>
  </si>
  <si>
    <t>[C_R.FIX.PR_4]</t>
  </si>
  <si>
    <t>Fixado - ABRIL</t>
  </si>
  <si>
    <t>[ReAr_18.72100452]</t>
  </si>
  <si>
    <t>Contribuição Patronal para o RPPS Oriunda de Sentenças Judiciais - Multas e Juros</t>
  </si>
  <si>
    <t>[C_R.FIX.PR_5]</t>
  </si>
  <si>
    <t>Fixado - MAIO</t>
  </si>
  <si>
    <t>[ReAr_18.72109911]</t>
  </si>
  <si>
    <t>[C_R.FIX.PR_6]</t>
  </si>
  <si>
    <t>Fixado - JUNHO</t>
  </si>
  <si>
    <t>[ReAr_18.72109912]</t>
  </si>
  <si>
    <t>[C_R.FIX.PR_7]</t>
  </si>
  <si>
    <t>Fixado - JULHO</t>
  </si>
  <si>
    <t>[ReAr_18.72180111]</t>
  </si>
  <si>
    <t>[C_R.FIX.PR_8]</t>
  </si>
  <si>
    <t>Fixado - AGOSTO</t>
  </si>
  <si>
    <t>[ReAr_18.77000000]</t>
  </si>
  <si>
    <t>[C_R.FIX.PR_9]</t>
  </si>
  <si>
    <t>Fixado - SETEMBRO</t>
  </si>
  <si>
    <t>[ReAr_18.77100000]</t>
  </si>
  <si>
    <t>[C_R.FIX.PR_10]</t>
  </si>
  <si>
    <t>Fixado - OUTUBRO</t>
  </si>
  <si>
    <t>[ReAr_18.77180121]</t>
  </si>
  <si>
    <t>[C_R.FIX.PR_11]</t>
  </si>
  <si>
    <t>Fixado - NOVEMBRO</t>
  </si>
  <si>
    <t>[ReAr_18.77180131]</t>
  </si>
  <si>
    <t>[C_R.FIX.PR_12]</t>
  </si>
  <si>
    <t>Fixado - DEZEMBRO</t>
  </si>
  <si>
    <t>[ReAr_18.77180141]</t>
  </si>
  <si>
    <t>[C_R.FIX.PR_13]</t>
  </si>
  <si>
    <t>Fixado - 13o SALÁRIO</t>
  </si>
  <si>
    <t>[ReAr_18.77180151]</t>
  </si>
  <si>
    <t>Normativo - JANEIRO</t>
  </si>
  <si>
    <t>NÃO CONSTA NA PC CÂMARA</t>
  </si>
  <si>
    <t>[ReAr_18.77200000]</t>
  </si>
  <si>
    <t>Normativo - FEVEREIRO</t>
  </si>
  <si>
    <t>[ReAr_18.77280711]</t>
  </si>
  <si>
    <t>Transferências de Estados destinadas à Assistência Social - Principal</t>
  </si>
  <si>
    <t>Normativo - MARÇO</t>
  </si>
  <si>
    <t>[ReAr_18.77300000]</t>
  </si>
  <si>
    <t>Normativo - ABRIL</t>
  </si>
  <si>
    <t>[ReAr_18.77380211]</t>
  </si>
  <si>
    <t>Normativo - MAIO</t>
  </si>
  <si>
    <t>[ReAr_18.79000000]</t>
  </si>
  <si>
    <t>Normativo - JUNHO</t>
  </si>
  <si>
    <t>[ReAr_18.79100000]</t>
  </si>
  <si>
    <t>Normativo - JULHO</t>
  </si>
  <si>
    <t>[ReAr_18.79100111]</t>
  </si>
  <si>
    <t>Normativo - AGOSTO</t>
  </si>
  <si>
    <t>[ReAr_18.79100112]</t>
  </si>
  <si>
    <t>Multas Previstas em Legislação Específica - Multas e Juros</t>
  </si>
  <si>
    <t>Normativo - SETEMBRO</t>
  </si>
  <si>
    <t>[ReAr_18.79100911]</t>
  </si>
  <si>
    <t>Normativo - OUTUBRO</t>
  </si>
  <si>
    <t>[ReAr_18.79200000]</t>
  </si>
  <si>
    <t>Normativo - NOVEMBRO</t>
  </si>
  <si>
    <t>[ReAr_18.79219911]</t>
  </si>
  <si>
    <t>Outras Indenizações - Principal</t>
  </si>
  <si>
    <t>Normativo - DEZEMBRO</t>
  </si>
  <si>
    <t>[ReAr_18.79229911]</t>
  </si>
  <si>
    <t>Outras Restituições - Principal</t>
  </si>
  <si>
    <t>PT - Contribuição Servidor RPPS</t>
  </si>
  <si>
    <t>[RPPS_RT_SRV_1]</t>
  </si>
  <si>
    <t>Retenção - Janeiro</t>
  </si>
  <si>
    <t>[ReAr_18.79900000]</t>
  </si>
  <si>
    <t>DEMAIS RECEITAS CORRENTES</t>
  </si>
  <si>
    <t>[RPPS_RT_SRV_2]</t>
  </si>
  <si>
    <t>Retenção - Fevereiro</t>
  </si>
  <si>
    <t>[ReAr_18.79900111]</t>
  </si>
  <si>
    <t>Aportes Periódicos para Amortização de Déficit Atuarial do RPPS - Principal</t>
  </si>
  <si>
    <t>[RPPS_RT_SRV_3]</t>
  </si>
  <si>
    <t>Retenção - Março</t>
  </si>
  <si>
    <t>[ReAr_18.79900311]</t>
  </si>
  <si>
    <t>Compensações Financeiras entre o Regime Geral e os Regimes Próprios de Previdência dos Servidores - Principal</t>
  </si>
  <si>
    <t>[RPPS_RT_SRV_4]</t>
  </si>
  <si>
    <t>Retenção - Abril</t>
  </si>
  <si>
    <t>[ReAr_18.79901211]</t>
  </si>
  <si>
    <t>Encargos Legais pela Inscrição em Dívida Ativa - Principal</t>
  </si>
  <si>
    <t>[RPPS_RT_SRV_5]</t>
  </si>
  <si>
    <t>Retenção - Maio</t>
  </si>
  <si>
    <t>[ReAr_18.80000000]</t>
  </si>
  <si>
    <t>RECEITAS DE CAPITAL</t>
  </si>
  <si>
    <t>[RPPS_RT_SRV_6]</t>
  </si>
  <si>
    <t>Retenção - Junho</t>
  </si>
  <si>
    <t>[ReAr_18.81000000]</t>
  </si>
  <si>
    <t>OPERAÇÕES DE CRÉDITO</t>
  </si>
  <si>
    <t>[RPPS_RT_SRV_7]</t>
  </si>
  <si>
    <t>Retenção - Julho</t>
  </si>
  <si>
    <t>[ReAr_18.84000000]</t>
  </si>
  <si>
    <t>TRANSFERÊNCIAS DE CAPITAL</t>
  </si>
  <si>
    <t>[RPPS_RT_SRV_8]</t>
  </si>
  <si>
    <t>Retenção - Agosto</t>
  </si>
  <si>
    <t>[ReAr_18.89000000]</t>
  </si>
  <si>
    <t>[RPPS_RT_SRV_9]</t>
  </si>
  <si>
    <t>Retenção - Setembro</t>
  </si>
  <si>
    <t>[ReAr_18.89900000]</t>
  </si>
  <si>
    <t>[RPPS_RT_SRV_10]</t>
  </si>
  <si>
    <t>Retenção - Outubro</t>
  </si>
  <si>
    <t>[ReAr_18.90000000000]</t>
  </si>
  <si>
    <t>DEDUÇÃO DE RECEITAS</t>
  </si>
  <si>
    <t>[RPPS_RT_SRV_11]</t>
  </si>
  <si>
    <t>Retenção - Novembro</t>
  </si>
  <si>
    <t>[ReAr_18.91000000000]</t>
  </si>
  <si>
    <t>DEDUÇÃO DE RECEITAS CORRENTES</t>
  </si>
  <si>
    <t>[RPPS_RT_SRV_12]</t>
  </si>
  <si>
    <t>Retenção - Dezembro</t>
  </si>
  <si>
    <t>[ReAr_18.91100000000]</t>
  </si>
  <si>
    <t>RENÚNCIA DE RECEITAS</t>
  </si>
  <si>
    <t>[RPPS_RT_SRV_13]</t>
  </si>
  <si>
    <t>Retenção - 13° Salário</t>
  </si>
  <si>
    <t>[ReAr_18.91110000000]</t>
  </si>
  <si>
    <t>RENÚNCIA DE RECEITAS CORRENTES</t>
  </si>
  <si>
    <t>[RPPS_CT_SRV_1]</t>
  </si>
  <si>
    <t>Contabilizada - Janeiro</t>
  </si>
  <si>
    <t>[ReAr_18.91111000000]</t>
  </si>
  <si>
    <t>RENÚNCIA DE IMPOSTOS, TAXAS E CONTRIBUIÇÕES DE MELHORIA</t>
  </si>
  <si>
    <t>[RPPS_CT_SRV_2]</t>
  </si>
  <si>
    <t>Contabilizada - Fevereiro</t>
  </si>
  <si>
    <t>[ReAr_18.91111100000]</t>
  </si>
  <si>
    <t>RENÚNCIA DE IMPOSTOS</t>
  </si>
  <si>
    <t>[RPPS_CT_SRV_3]</t>
  </si>
  <si>
    <t>Contabilizada - Março</t>
  </si>
  <si>
    <t>[ReAr_18.91111120111]</t>
  </si>
  <si>
    <t>Renúncia de Imposto sobre a Propriedade Territorial Rural - Municípios Conveniados - Principal</t>
  </si>
  <si>
    <t>[RPPS_CT_SRV_4]</t>
  </si>
  <si>
    <t>Contabilizada - Abril</t>
  </si>
  <si>
    <t>[ReAr_18.91200000000]</t>
  </si>
  <si>
    <t>RESTITUIÇÃO DE RECEITAS</t>
  </si>
  <si>
    <t>[RPPS_CT_SRV_5]</t>
  </si>
  <si>
    <t>Contabilizada - Maio</t>
  </si>
  <si>
    <t>[ReAr_18.91210000000]</t>
  </si>
  <si>
    <t>RESTITUIÇÃO DE RECEITAS CORRENTES</t>
  </si>
  <si>
    <t>[RPPS_CT_SRV_6]</t>
  </si>
  <si>
    <t>Contabilizada - Junho</t>
  </si>
  <si>
    <t>[ReAr_18.91211000000]</t>
  </si>
  <si>
    <t>RESTITUIÇÃO DE IMPOSTOS, TAXAS E CONTRIBUIÇÕES DE MELHORIA</t>
  </si>
  <si>
    <t>[RPPS_CT_SRV_7]</t>
  </si>
  <si>
    <t>Contabilizada - Julho</t>
  </si>
  <si>
    <t>[ReAr_18.91217300000]</t>
  </si>
  <si>
    <t>RESTITUIÇÃO DE TRANSFERÊNCIAS DOS MUNICÍPIOS E DE SUAS ENTIDADES</t>
  </si>
  <si>
    <t>[RPPS_CT_SRV_8]</t>
  </si>
  <si>
    <t>Contabilizada - Agosto</t>
  </si>
  <si>
    <t>[ReAr_18.91217380111]</t>
  </si>
  <si>
    <t>Restituição de Transferências de Recursos do Sistema Único de Saúde - SUS - Principal</t>
  </si>
  <si>
    <t>[RPPS_CT_SRV_9]</t>
  </si>
  <si>
    <t>Contabilizada - Setembro</t>
  </si>
  <si>
    <t>[ReAr_18.91217400000]</t>
  </si>
  <si>
    <t>RESTITUIÇÃO DE TRANSFERÊNCIAS DE INSTITUIÇÕES PRIVADAS</t>
  </si>
  <si>
    <t>[RPPS_CT_SRV_10]</t>
  </si>
  <si>
    <t>Contabilizada - Outubro</t>
  </si>
  <si>
    <t>[ReAr_18.91217400011]</t>
  </si>
  <si>
    <t>Restituição de Transferências de Instituições Privadas - Principal</t>
  </si>
  <si>
    <t>[RPPS_CT_SRV_11]</t>
  </si>
  <si>
    <t>Contabilizada - Novembro</t>
  </si>
  <si>
    <t>[ReAr_18.91500000000]</t>
  </si>
  <si>
    <t>DEDUÇÃO DO FUNDEB DE RECEITAS</t>
  </si>
  <si>
    <t>[RPPS_CT_SRV_12]</t>
  </si>
  <si>
    <t>Contabilizada - Dezembro</t>
  </si>
  <si>
    <t>[ReAr_18.91510000000]</t>
  </si>
  <si>
    <t>DEDUÇÃO DO FUNDEB DE RECEITAS CORRENTES</t>
  </si>
  <si>
    <t>[RPPS_CT_SRV_13]</t>
  </si>
  <si>
    <t>Contabilizada - 13° Salário</t>
  </si>
  <si>
    <t>[ReAr_18.91511000000]</t>
  </si>
  <si>
    <t>DEDUÇÃO DO FUNDEB DE IMPOSTOS, TAXAS E CONTRIBUIÇÕES DE MELHORIA</t>
  </si>
  <si>
    <t>[RPPS_RC.P_SRV_1]</t>
  </si>
  <si>
    <t>Recolhido (Principal) - Janeiro</t>
  </si>
  <si>
    <t>[ReAr_18.91511100000]</t>
  </si>
  <si>
    <t>DEDUÇÃO DO FUNDEB DE IMPOSTOS</t>
  </si>
  <si>
    <t>[RPPS_RC.P_SRV_2]</t>
  </si>
  <si>
    <t>Recolhido (Principal) - Fevereiro</t>
  </si>
  <si>
    <t>[ReAr_18.91511180111]</t>
  </si>
  <si>
    <t>Dedução do Fundeb de Imposto sobre a Propriedade Predial e Territorial Urbana - Principal</t>
  </si>
  <si>
    <t>[RPPS_RC.P_SRV_3]</t>
  </si>
  <si>
    <t>Recolhido (Principal) - Março</t>
  </si>
  <si>
    <t>[ReAr_18.91511180141]</t>
  </si>
  <si>
    <t>Dedução do Fundeb de Imposto sobre Transmissão “Inter Vivos” de Bens Imóveis e de Direitos Reais sobre Imóveis - Principal</t>
  </si>
  <si>
    <t>[RPPS_RC.P_SRV_4]</t>
  </si>
  <si>
    <t>Recolhido (Principal) - Abril</t>
  </si>
  <si>
    <t>[ReAr_18.91511180231]</t>
  </si>
  <si>
    <t>Dedução do Fundeb de Imposto sobre Serviços de Qualquer Natureza - Principal</t>
  </si>
  <si>
    <t>[RPPS_RC.P_SRV_5]</t>
  </si>
  <si>
    <t>Recolhido (Principal) - Maio</t>
  </si>
  <si>
    <t>[ReAr_18.91517000000]</t>
  </si>
  <si>
    <t>DEDUÇÃO DO FUNDEB DE TRANSFERÊNCIAS CORRENTES</t>
  </si>
  <si>
    <t>[RPPS_RC.P_SRV_6]</t>
  </si>
  <si>
    <t>Recolhido (Principal) - Junho</t>
  </si>
  <si>
    <t>[ReAr_18.91517100000]</t>
  </si>
  <si>
    <t>DEDUÇÃO DO FUNDEB DE TRANSFERÊNCIAS DA UNIÃO E DE SUAS ENTIDADES</t>
  </si>
  <si>
    <t>[RPPS_RC.P_SRV_7]</t>
  </si>
  <si>
    <t>Recolhido (Principal) - Julho</t>
  </si>
  <si>
    <t>[ReAr_18.91517180121]</t>
  </si>
  <si>
    <t>Dedução do Fundeb de Cota-Parte do Fundo de Participação dos Municípios - Cota Mensal - Principal</t>
  </si>
  <si>
    <t>[RPPS_RC.P_SRV_8]</t>
  </si>
  <si>
    <t>Recolhido (Principal) - Agosto</t>
  </si>
  <si>
    <t>[ReAr_18.91517180151]</t>
  </si>
  <si>
    <t>Dedução do Fundeb de Cota-Parte do Imposto Sobre a Propriedade Territorial Rural - Principal</t>
  </si>
  <si>
    <t>[RPPS_RC.P_SRV_9]</t>
  </si>
  <si>
    <t>Recolhido (Principal) - Setembro</t>
  </si>
  <si>
    <t>[ReAr_18.91517180611]</t>
  </si>
  <si>
    <t>Dedução do Fundeb de Transferência Financeira do ICMS - Desoneração - L.C. Nº 87/96 - Principal</t>
  </si>
  <si>
    <t>[RPPS_RC.P_SRV_10]</t>
  </si>
  <si>
    <t>Recolhido (Principal) - Outubro</t>
  </si>
  <si>
    <t>[ReAr_18.91517200000]</t>
  </si>
  <si>
    <t>DEDUÇÃO DO FUNDEB DE TRANSFERÊNCIAS DOS ESTADOS E DO DISTRITO FEDERAL E DE SUAS ENTIDADES</t>
  </si>
  <si>
    <t>[RPPS_RC.P_SRV_11]</t>
  </si>
  <si>
    <t>Recolhido (Principal) - Novembro</t>
  </si>
  <si>
    <t>[ReAr_18.91517280111]</t>
  </si>
  <si>
    <t>Dedução do Fundeb de Cota-Parte do ICMS - Principal</t>
  </si>
  <si>
    <t>[RPPS_RC.P_SRV_12]</t>
  </si>
  <si>
    <t>Recolhido (Principal) - Dezembro</t>
  </si>
  <si>
    <t>[ReAr_18.91517280121]</t>
  </si>
  <si>
    <t>Dedução do Fundeb de Cota-Parte do IPVA - Principal</t>
  </si>
  <si>
    <t>[RPPS_RC.P_SRV_13]</t>
  </si>
  <si>
    <t>Recolhido (Principal) - 13° Salário</t>
  </si>
  <si>
    <t>[ReAr_18.91517280131]</t>
  </si>
  <si>
    <t>Dedução do Fundeb de Cota-Parte do IPI - Municípios - Principal</t>
  </si>
  <si>
    <t>[RPPS_RC.MJ_SRV_1]</t>
  </si>
  <si>
    <t>Recolhido (Multas e Juros) - Janeiro</t>
  </si>
  <si>
    <t>[ReAr_18.91900000000]</t>
  </si>
  <si>
    <t>OUTRAS DEDUÇÕES DE RECEITAS</t>
  </si>
  <si>
    <t>[RPPS_RC.MJ_SRV_2]</t>
  </si>
  <si>
    <t>Recolhido (Multas e Juros) - Fevereiro</t>
  </si>
  <si>
    <t>[ReAr_18.91910000000]</t>
  </si>
  <si>
    <t>OUTRAS DEDUÇÕES DE RECEITAS CORRENTES</t>
  </si>
  <si>
    <t>[RPPS_RC.MJ_SRV_3]</t>
  </si>
  <si>
    <t>Recolhido (Multas e Juros) - Março</t>
  </si>
  <si>
    <t>[ReAr_18.91911000000]</t>
  </si>
  <si>
    <t>OUTRAS DEDUÇÕES DE IMPOSTOS, TAXAS E CONTRIBUIÇÕES DE MELHORIA</t>
  </si>
  <si>
    <t>[RPPS_RC.MJ_SRV_4]</t>
  </si>
  <si>
    <t>Recolhido (Multas e Juros) - Abril</t>
  </si>
  <si>
    <t>[ReAr_18.91911100000]</t>
  </si>
  <si>
    <t>OUTRAS DEDUÇÕES DE IMPOSTOS</t>
  </si>
  <si>
    <t>[RPPS_RC.MJ_SRV_5]</t>
  </si>
  <si>
    <t>Recolhido (Multas e Juros) - Maio</t>
  </si>
  <si>
    <t>[ReAr_18.91911130341]</t>
  </si>
  <si>
    <t>Outras Deduções de Imposto sobre a Renda - Retido na Fonte - Outros Rendimentos - Principal</t>
  </si>
  <si>
    <t>[RPPS_RC.MJ_SRV_6]</t>
  </si>
  <si>
    <t>Recolhido (Multas e Juros) - Junho</t>
  </si>
  <si>
    <t>[ReAr_18.91911180111]</t>
  </si>
  <si>
    <t>Outras Deduções de Imposto sobre a Propriedade Predial e Territorial Urbana - Principal</t>
  </si>
  <si>
    <t>[RPPS_RC.MJ_SRV_7]</t>
  </si>
  <si>
    <t>Recolhido (Multas e Juros) - Julho</t>
  </si>
  <si>
    <t>[ReAr_18.91911180113]</t>
  </si>
  <si>
    <t>Outras Deduções de Imposto sobre a Propriedade Predial e Territorial Urbana - Dívida Ativa</t>
  </si>
  <si>
    <t>[RPPS_RC.MJ_SRV_8]</t>
  </si>
  <si>
    <t>Recolhido (Multas e Juros) - Agosto</t>
  </si>
  <si>
    <t>[ReAr_18.91911180141]</t>
  </si>
  <si>
    <t>Outras Deduções de Imposto sobre Transmissão “Inter Vivos” de Bens Imóveis e de Direitos Reais sobre Imóveis - Principal</t>
  </si>
  <si>
    <t>[RPPS_RC.MJ_SRV_9]</t>
  </si>
  <si>
    <t>Recolhido (Multas e Juros) - Setembro</t>
  </si>
  <si>
    <t>[ReAr_18.91911180231]</t>
  </si>
  <si>
    <t>Outras Deduções de Imposto sobre Serviços de Qualquer Natureza - Principal</t>
  </si>
  <si>
    <t>[RPPS_RC.MJ_SRV_10]</t>
  </si>
  <si>
    <t>Recolhido (Multas e Juros) - Outubro</t>
  </si>
  <si>
    <t>[ReAr_18.91911200000]</t>
  </si>
  <si>
    <t>OUTRAS DEDUÇÕES DE TAXAS</t>
  </si>
  <si>
    <t>[RPPS_RC.MJ_SRV_11]</t>
  </si>
  <si>
    <t>Recolhido (Multas e Juros) - Novembro</t>
  </si>
  <si>
    <t>[ReAr_18.91911210111]</t>
  </si>
  <si>
    <t>Outras Deduções de Taxas de Inspeção, Controle e Fiscalização - Principal</t>
  </si>
  <si>
    <t>[RPPS_RC.MJ_SRV_12]</t>
  </si>
  <si>
    <t>Recolhido (Multas e Juros) - Dezembro</t>
  </si>
  <si>
    <t>[ReAr_18.91911210411]</t>
  </si>
  <si>
    <t>Outras Deduções de Taxa de Controle e Fiscalização Ambiental - Principal</t>
  </si>
  <si>
    <t>[RPPS_RC.MJ_SRV_13]</t>
  </si>
  <si>
    <t>Recolhido (Multas e Juros) - 13° Salário</t>
  </si>
  <si>
    <t>[ReAr_18.91911220111]</t>
  </si>
  <si>
    <t>Outras Deduções de Taxas pela Prestação de Serviços - Principal</t>
  </si>
  <si>
    <t>PT - Contribuição Patronal Normal RPPS</t>
  </si>
  <si>
    <t>[RPPS_DV_PATR.CN_1]</t>
  </si>
  <si>
    <t>Devida - Janeiro</t>
  </si>
  <si>
    <t>[ReAr_18.91911300000]</t>
  </si>
  <si>
    <t>OUTRAS DEDUÇÕES DE CONTRIBUIÇÃO DE MELHORIA</t>
  </si>
  <si>
    <t>[RPPS_DV_PATR.CN_2]</t>
  </si>
  <si>
    <t>Devida - Fevereiro</t>
  </si>
  <si>
    <t>[ReAr_18.91911389911]</t>
  </si>
  <si>
    <t>Outras Deduções de Outras Contribuições de Melhoria - Principal</t>
  </si>
  <si>
    <t>[RPPS_DV_PATR.CN_3]</t>
  </si>
  <si>
    <t>Devida - Março</t>
  </si>
  <si>
    <t>[ReAr_18.91917000000]</t>
  </si>
  <si>
    <t>OUTRAS DEDUÇÕES DE TRANSFERÊNCIAS CORRENTES</t>
  </si>
  <si>
    <t>[RPPS_DV_PATR.CN_4]</t>
  </si>
  <si>
    <t>Devida - Abril</t>
  </si>
  <si>
    <t>[ReAr_18.91917100000]</t>
  </si>
  <si>
    <t>OUTRAS DEDUÇÕES DE TRANSFERÊNCIAS DA UNIÃO E DE SUAS ENTIDADES</t>
  </si>
  <si>
    <t>[RPPS_DV_PATR.CN_5]</t>
  </si>
  <si>
    <t>Devida - Maio</t>
  </si>
  <si>
    <t>[ReAr_18.91917180121]</t>
  </si>
  <si>
    <t>Outras Deduções de Cota-Parte do Fundo de Participação dos Municípios - Cota Mensal - Principal</t>
  </si>
  <si>
    <t>[RPPS_DV_PATR.CN_6]</t>
  </si>
  <si>
    <t>Devida - Junho</t>
  </si>
  <si>
    <t>[ReAr_18.91917180151]</t>
  </si>
  <si>
    <t>Outras Deduções de Cota-Parte do Imposto Sobre a Propriedade Territorial Rural - Principal</t>
  </si>
  <si>
    <t>[RPPS_DV_PATR.CN_7]</t>
  </si>
  <si>
    <t>Devida - Julho</t>
  </si>
  <si>
    <t>[ReAr_18.91917180611]</t>
  </si>
  <si>
    <t>Outras Deduções de Transferência Financeira do ICMS - Desoneração - L.C. Nº 87/96 - Principal</t>
  </si>
  <si>
    <t>[RPPS_DV_PATR.CN_8]</t>
  </si>
  <si>
    <t>Devida - Agosto</t>
  </si>
  <si>
    <t>[ReAr_18.91917200000]</t>
  </si>
  <si>
    <t>OUTRAS DEDUÇÕES DE TRANSFERÊNCIAS DOS ESTADOS E DO DISTRITO FEDERAL E DE SUAS ENTIDADES</t>
  </si>
  <si>
    <t>[RPPS_DV_PATR.CN_9]</t>
  </si>
  <si>
    <t>Devida - Setembro</t>
  </si>
  <si>
    <t>[ReAr_18.91917280111]</t>
  </si>
  <si>
    <t>Outras Deduções de Cota-Parte do ICMS - Principal</t>
  </si>
  <si>
    <t>[RPPS_DV_PATR.CN_10]</t>
  </si>
  <si>
    <t>Devida - Outubro</t>
  </si>
  <si>
    <t>[ReAr_18.91917280121]</t>
  </si>
  <si>
    <t>Outras Deduções de Cota-Parte do IPVA - Principal</t>
  </si>
  <si>
    <t>[RPPS_DV_PATR.CN_11]</t>
  </si>
  <si>
    <t>Devida - Novembro</t>
  </si>
  <si>
    <t>[ReAr_18.91917280131]</t>
  </si>
  <si>
    <t>Outras Deduções de Cota-Parte do IPI - Municípios - Principal</t>
  </si>
  <si>
    <t>[RPPS_DV_PATR.CN_12]</t>
  </si>
  <si>
    <t>Devida - Dezembro</t>
  </si>
  <si>
    <t>[ReAr_18.92000000000]</t>
  </si>
  <si>
    <t>DEDUÇÕES DE RECEITAS DE CAPITAL</t>
  </si>
  <si>
    <t>[RPPS_DV_PATR.CN_13]</t>
  </si>
  <si>
    <t>Devida - 13° Salário</t>
  </si>
  <si>
    <t>[ReAr_18.92200000000]</t>
  </si>
  <si>
    <t>[RPPS_CT_PATR.CN_1]</t>
  </si>
  <si>
    <t>[ReAr_18.92220000000]</t>
  </si>
  <si>
    <t>RESTITUIÇÃO DE RECEITAS DE CAPITAL</t>
  </si>
  <si>
    <t>[RPPS_CT_PATR.CN_2]</t>
  </si>
  <si>
    <t>[ReAr_18.92224000000]</t>
  </si>
  <si>
    <t>RESTITUIÇÃO DE TRANSFERÊNCIAS DE CAPITAL</t>
  </si>
  <si>
    <t>[RPPS_CT_PATR.CN_3]</t>
  </si>
  <si>
    <t>[ReAr_18.92224100000]</t>
  </si>
  <si>
    <t>RESTITUIÇÃO DE TRANSFERÊNCIAS DA UNIÃO E DE SUAS ENTIDADES</t>
  </si>
  <si>
    <t>[RPPS_CT_PATR.CN_4]</t>
  </si>
  <si>
    <t>[ReAr_18.92224189911]</t>
  </si>
  <si>
    <t>Restituição de Outras Transferências da União - Principal</t>
  </si>
  <si>
    <t>[RPPS_CT_PATR.CN_5]</t>
  </si>
  <si>
    <t>[ReAr_18.92224200000]</t>
  </si>
  <si>
    <t>RESTITUIÇÃO DE TRANSFERÊNCIAS DOS ESTADOS E DO DISTRITO FEDERAL E DE SUAS ENTIDADES</t>
  </si>
  <si>
    <t>[RPPS_CT_PATR.CN_6]</t>
  </si>
  <si>
    <t>[ReAr_18.92224281091]</t>
  </si>
  <si>
    <t>Restituição de Outras Transferências de Convênio dos Estados - Principal</t>
  </si>
  <si>
    <t>[RPPS_CT_PATR.CN_7]</t>
  </si>
  <si>
    <t>[RCL_Valor_1]</t>
  </si>
  <si>
    <t>[RPPS_CT_PATR.CN_8]</t>
  </si>
  <si>
    <t>[RCL_Valor_2]</t>
  </si>
  <si>
    <t>Impostos, Taxas e Contribuições de Melhoria</t>
  </si>
  <si>
    <t>[RPPS_CT_PATR.CN_9]</t>
  </si>
  <si>
    <t>[RCL_Valor_3]</t>
  </si>
  <si>
    <t>Contribuições</t>
  </si>
  <si>
    <t>[RPPS_CT_PATR.CN_10]</t>
  </si>
  <si>
    <t>[RCL_Valor_4]</t>
  </si>
  <si>
    <t>Receita Patrimonial</t>
  </si>
  <si>
    <t>[RPPS_CT_PATR.CN_11]</t>
  </si>
  <si>
    <t>[RCL_Valor_5]</t>
  </si>
  <si>
    <t>Receita Agropecuária</t>
  </si>
  <si>
    <t>[RPPS_CT_PATR.CN_12]</t>
  </si>
  <si>
    <t>[RCL_Valor_6]</t>
  </si>
  <si>
    <t>Receita Industrial</t>
  </si>
  <si>
    <t>[RPPS_CT_PATR.CN_13]</t>
  </si>
  <si>
    <t>[RCL_Valor_7]</t>
  </si>
  <si>
    <t>Receita de Serviços</t>
  </si>
  <si>
    <t>[RPPS_BP_PATR.CN_1]</t>
  </si>
  <si>
    <t>Benefícios Pagos Diretamente - Janeiro</t>
  </si>
  <si>
    <t>[RCL_Valor_8]</t>
  </si>
  <si>
    <t>Transferências Correntes</t>
  </si>
  <si>
    <t>[RPPS_BP_PATR.CN_2]</t>
  </si>
  <si>
    <t>Benefícios Pagos Diretamente - Fevereiro</t>
  </si>
  <si>
    <t>[RCL_Valor_9]</t>
  </si>
  <si>
    <t>Outras Receitas Correntes</t>
  </si>
  <si>
    <t>[RPPS_BP_PATR.CN_3]</t>
  </si>
  <si>
    <t>Benefícios Pagos Diretamente - Março</t>
  </si>
  <si>
    <t>[RCL_Valor_10]</t>
  </si>
  <si>
    <t>(-) DEDUÇÕES</t>
  </si>
  <si>
    <t>[RPPS_BP_PATR.CN_4]</t>
  </si>
  <si>
    <t>Benefícios Pagos Diretamente - Abril</t>
  </si>
  <si>
    <t>[RCL_Valor_12]</t>
  </si>
  <si>
    <t>Contribuição dos segurados para o RPPS</t>
  </si>
  <si>
    <t>[RPPS_BP_PATR.CN_5]</t>
  </si>
  <si>
    <t>Benefícios Pagos Diretamente - Maio</t>
  </si>
  <si>
    <t>[RCL_Valor_13]</t>
  </si>
  <si>
    <t>Compensação financeira entre regimes previdenciários</t>
  </si>
  <si>
    <t>[RPPS_BP_PATR.CN_6]</t>
  </si>
  <si>
    <t>Benefícios Pagos Diretamente - Junho</t>
  </si>
  <si>
    <t>[RCL_Valor_14]</t>
  </si>
  <si>
    <t>Dedução da receita para formação do FUNDEB</t>
  </si>
  <si>
    <t>[RPPS_BP_PATR.CN_7]</t>
  </si>
  <si>
    <t>Benefícios Pagos Diretamente - Julho</t>
  </si>
  <si>
    <t>[RCL_Valor_15]</t>
  </si>
  <si>
    <t>TOTAL DA RECEITA CORRENTE LÍQUIDA = (1 - 2)</t>
  </si>
  <si>
    <t>[RPPS_BP_PATR.CN_8]</t>
  </si>
  <si>
    <t>Benefícios Pagos Diretamente - Agosto</t>
  </si>
  <si>
    <t>[DTP_Valor_1]</t>
  </si>
  <si>
    <t>DESPESA BRUTA COM PESSOAL</t>
  </si>
  <si>
    <t>[RPPS_BP_PATR.CN_9]</t>
  </si>
  <si>
    <t>Benefícios Pagos Diretamente - Setembro</t>
  </si>
  <si>
    <t>[DTP_Valor_2]</t>
  </si>
  <si>
    <t>PESSOAL ATIVO</t>
  </si>
  <si>
    <t>[RPPS_BP_PATR.CN_10]</t>
  </si>
  <si>
    <t>Benefícios Pagos Diretamente - Outubro</t>
  </si>
  <si>
    <t>01.01.01.</t>
  </si>
  <si>
    <t>[RPPS_BP_PATR.CN_11]</t>
  </si>
  <si>
    <t>Benefícios Pagos Diretamente - Novembro</t>
  </si>
  <si>
    <t>[DTP_Valor_4]</t>
  </si>
  <si>
    <t>01.01.02.</t>
  </si>
  <si>
    <t>[RPPS_BP_PATR.CN_12]</t>
  </si>
  <si>
    <t>Benefícios Pagos Diretamente - Dezembro</t>
  </si>
  <si>
    <t>01.01.03.</t>
  </si>
  <si>
    <t>Vencimento e Vantagens Fixas - Pessoal Civil</t>
  </si>
  <si>
    <t>[RPPS_BP_PATR.CN_13]</t>
  </si>
  <si>
    <t>Benefícios Pagos Diretamente - 13° Salário</t>
  </si>
  <si>
    <t>01.01.04.</t>
  </si>
  <si>
    <t>Obrigações Patronais (para o RGPS e RPPS - Fundo ou Instituto)</t>
  </si>
  <si>
    <t>[RPPS_RC.P_PATR.CN_1]</t>
  </si>
  <si>
    <t>01.01.05.</t>
  </si>
  <si>
    <t>Outras Despesas Variáveis - Pessoal Civil</t>
  </si>
  <si>
    <t>[RPPS_RC.P_PATR.CN_2]</t>
  </si>
  <si>
    <t>01.01.06.</t>
  </si>
  <si>
    <t>Indenizações Trabalhistas</t>
  </si>
  <si>
    <t>[RPPS_RC.P_PATR.CN_3]</t>
  </si>
  <si>
    <t>01.01.07.</t>
  </si>
  <si>
    <t>[RPPS_RC.P_PATR.CN_4]</t>
  </si>
  <si>
    <t>01.01.08.</t>
  </si>
  <si>
    <t>Despesas de exercícios Anteriores</t>
  </si>
  <si>
    <t>[RPPS_RC.P_PATR.CN_5]</t>
  </si>
  <si>
    <t>[DTP_Valor_11]</t>
  </si>
  <si>
    <t>01.01.09.</t>
  </si>
  <si>
    <t>Outros</t>
  </si>
  <si>
    <t>[RPPS_RC.P_PATR.CN_6]</t>
  </si>
  <si>
    <t>01.01.09.01.</t>
  </si>
  <si>
    <t>Depósitos compulsorios</t>
  </si>
  <si>
    <t>[RPPS_RC.P_PATR.CN_7]</t>
  </si>
  <si>
    <t>01.01.09.02.</t>
  </si>
  <si>
    <t>Ressarcimento de despesas de pessoal requisitado (total)</t>
  </si>
  <si>
    <t>[RPPS_RC.P_PATR.CN_8]</t>
  </si>
  <si>
    <t>01.01.09.03.</t>
  </si>
  <si>
    <t>[RPPS_RC.P_PATR.CN_9]</t>
  </si>
  <si>
    <t>01.01.09.04.</t>
  </si>
  <si>
    <t>[RPPS_RC.P_PATR.CN_10]</t>
  </si>
  <si>
    <t>01.01.09.05.</t>
  </si>
  <si>
    <t>[RPPS_RC.P_PATR.CN_11]</t>
  </si>
  <si>
    <t>01.01.09.06.</t>
  </si>
  <si>
    <t>[RPPS_RC.P_PATR.CN_12]</t>
  </si>
  <si>
    <t>01.01.09.07.</t>
  </si>
  <si>
    <t>[RPPS_RC.P_PATR.CN_13]</t>
  </si>
  <si>
    <t>01.01.09.08.</t>
  </si>
  <si>
    <t>[RPPS_RC.MJ_PATR.CN_1]</t>
  </si>
  <si>
    <t>01.01.09.09.</t>
  </si>
  <si>
    <t>[RPPS_RC.MJ_PATR.CN_2]</t>
  </si>
  <si>
    <t>01.01.09.10.</t>
  </si>
  <si>
    <t>[RPPS_RC.MJ_PATR.CN_3]</t>
  </si>
  <si>
    <t>[DTP_Valor_21.1]</t>
  </si>
  <si>
    <t>01.01.10.</t>
  </si>
  <si>
    <t>(-) Despesas indenizatórias consideradas em Pessoal Ativo</t>
  </si>
  <si>
    <t>[RPPS_RC.MJ_PATR.CN_4]</t>
  </si>
  <si>
    <t>[RPPS_RC.MJ_PATR.CN_5]</t>
  </si>
  <si>
    <t>[RPPS_RC.MJ_PATR.CN_6]</t>
  </si>
  <si>
    <t>[RPPS_RC.MJ_PATR.CN_7]</t>
  </si>
  <si>
    <t>[RPPS_RC.MJ_PATR.CN_8]</t>
  </si>
  <si>
    <t>[DTP_Valor_22]</t>
  </si>
  <si>
    <t>PESSOAL INATIVO E PENSIONISTA</t>
  </si>
  <si>
    <t>[RPPS_RC.MJ_PATR.CN_9]</t>
  </si>
  <si>
    <t>[RPPS_RC.MJ_PATR.CN_10]</t>
  </si>
  <si>
    <t>[RPPS_RC.MJ_PATR.CN_11]</t>
  </si>
  <si>
    <t>[RPPS_RC.MJ_PATR.CN_12]</t>
  </si>
  <si>
    <t>01.02.04.</t>
  </si>
  <si>
    <t>[RPPS_RC.MJ_PATR.CN_13]</t>
  </si>
  <si>
    <t>01.02.05.</t>
  </si>
  <si>
    <t>PT - Contribuição Patronal Especial RPPS</t>
  </si>
  <si>
    <t>[RPPS_DV_PATR.CE_1]</t>
  </si>
  <si>
    <t>01.02.06.</t>
  </si>
  <si>
    <t>[RPPS_DV_PATR.CE_2]</t>
  </si>
  <si>
    <t>[DTP_Valor_29]</t>
  </si>
  <si>
    <t>01.02.07.</t>
  </si>
  <si>
    <t>[RPPS_DV_PATR.CE_3]</t>
  </si>
  <si>
    <t>01.02.07.01.</t>
  </si>
  <si>
    <t>[RPPS_DV_PATR.CE_4]</t>
  </si>
  <si>
    <t>01.02.07.02.</t>
  </si>
  <si>
    <t>[RPPS_DV_PATR.CE_5]</t>
  </si>
  <si>
    <t>01.02.07.03.</t>
  </si>
  <si>
    <t>[RPPS_DV_PATR.CE_6]</t>
  </si>
  <si>
    <t>01.02.07.04.</t>
  </si>
  <si>
    <t>[RPPS_DV_PATR.CE_7]</t>
  </si>
  <si>
    <t>01.02.07.05.</t>
  </si>
  <si>
    <t>[RPPS_DV_PATR.CE_8]</t>
  </si>
  <si>
    <t>01.02.07.06.</t>
  </si>
  <si>
    <t>[RPPS_DV_PATR.CE_9]</t>
  </si>
  <si>
    <t>01.02.07.07.</t>
  </si>
  <si>
    <t>[RPPS_DV_PATR.CE_10]</t>
  </si>
  <si>
    <t>01.02.07.08.</t>
  </si>
  <si>
    <t>[RPPS_DV_PATR.CE_11]</t>
  </si>
  <si>
    <t>01.02.07.09.</t>
  </si>
  <si>
    <t>[RPPS_DV_PATR.CE_12]</t>
  </si>
  <si>
    <t>01.02.07.10.</t>
  </si>
  <si>
    <t>[RPPS_DV_PATR.CE_13]</t>
  </si>
  <si>
    <t>01.02.08.</t>
  </si>
  <si>
    <t>[RPPS_CT_PATR.CE_1]</t>
  </si>
  <si>
    <t>Outras despesas de pessoal (§ 1º, art. 18, da LRF)</t>
  </si>
  <si>
    <t>[RPPS_CT_PATR.CE_2]</t>
  </si>
  <si>
    <t>[DTP_Valor_41]</t>
  </si>
  <si>
    <t>DEDUÇÕES (§ 1º do art. 19 da LRF)</t>
  </si>
  <si>
    <t>[RPPS_CT_PATR.CE_3]</t>
  </si>
  <si>
    <t>Indenização por demissão e incentivo à demissão voluntária (vide art. 19, § 1o, I e II da LRF)</t>
  </si>
  <si>
    <t>[RPPS_CT_PATR.CE_4]</t>
  </si>
  <si>
    <t>Decorrentes de decisão judicial</t>
  </si>
  <si>
    <t>[RPPS_CT_PATR.CE_5]</t>
  </si>
  <si>
    <t>[RPPS_CT_PATR.CE_6]</t>
  </si>
  <si>
    <t>[DTP_Valor_45]</t>
  </si>
  <si>
    <t>Inativos e Pensionistas com Recursos Vinculados (art. 19, VI, da LRF)</t>
  </si>
  <si>
    <t>[RPPS_CT_PATR.CE_7]</t>
  </si>
  <si>
    <t>02.04.01.</t>
  </si>
  <si>
    <t>[RPPS_CT_PATR.CE_8]</t>
  </si>
  <si>
    <t>02.04.02.</t>
  </si>
  <si>
    <t>[RPPS_CT_PATR.CE_9]</t>
  </si>
  <si>
    <t>[DTP_Valor_46]</t>
  </si>
  <si>
    <t>Outras deduções</t>
  </si>
  <si>
    <t>[RPPS_CT_PATR.CE_10]</t>
  </si>
  <si>
    <t>02.05.01.</t>
  </si>
  <si>
    <t>[RPPS_CT_PATR.CE_11]</t>
  </si>
  <si>
    <t>02.05.02.</t>
  </si>
  <si>
    <t>[RPPS_CT_PATR.CE_12]</t>
  </si>
  <si>
    <t>02.05.03.</t>
  </si>
  <si>
    <t>[RPPS_CT_PATR.CE_13]</t>
  </si>
  <si>
    <t>02.05.04.</t>
  </si>
  <si>
    <t>[RPPS_RC.P_PATR.CE_1]</t>
  </si>
  <si>
    <t>02.05.05.</t>
  </si>
  <si>
    <t>[RPPS_RC.P_PATR.CE_2]</t>
  </si>
  <si>
    <t>02.05.06.</t>
  </si>
  <si>
    <t>[RPPS_RC.P_PATR.CE_3]</t>
  </si>
  <si>
    <t>02.05.07.</t>
  </si>
  <si>
    <t>[RPPS_RC.P_PATR.CE_4]</t>
  </si>
  <si>
    <t>02.05.08.</t>
  </si>
  <si>
    <t>[RPPS_RC.P_PATR.CE_5]</t>
  </si>
  <si>
    <t>02.05.09.</t>
  </si>
  <si>
    <t>[RPPS_RC.P_PATR.CE_6]</t>
  </si>
  <si>
    <t>02.05.10.</t>
  </si>
  <si>
    <t>[RPPS_RC.P_PATR.CE_7]</t>
  </si>
  <si>
    <t>DESPESA TOTAL COM PESSOAL - DTP  (1-2)</t>
  </si>
  <si>
    <t>[RPPS_RC.P_PATR.CE_8]</t>
  </si>
  <si>
    <t>[DTP_Valor_58]</t>
  </si>
  <si>
    <t>RECEITA CORRENTE LÍQUIDA</t>
  </si>
  <si>
    <t>[RPPS_RC.P_PATR.CE_9]</t>
  </si>
  <si>
    <t>05.</t>
  </si>
  <si>
    <t>(-) Transferências obrigatórias da União relativas às emendas individuais (§ 16, art. 166 da CF)</t>
  </si>
  <si>
    <t>[RPPS_RC.P_PATR.CE_10]</t>
  </si>
  <si>
    <t>[DTP_Valor_61]</t>
  </si>
  <si>
    <t>RECEITA CORRENTE LÍQUIDA AJUSTADA</t>
  </si>
  <si>
    <t>[RPPS_RC.P_PATR.CE_11]</t>
  </si>
  <si>
    <t>[DTP_Valor_59]</t>
  </si>
  <si>
    <t>COMPROMETIMENTO DA DTP = DTP/RCL AJUSTADA (100%)</t>
  </si>
  <si>
    <t>[RPPS_RC.P_PATR.CE_12]</t>
  </si>
  <si>
    <t>[DTP_6]</t>
  </si>
  <si>
    <t>Despesa Total com Pessoal - 1o Quadr. / 2018</t>
  </si>
  <si>
    <t>[RPPS_RC.P_PATR.CE_13]</t>
  </si>
  <si>
    <t>[DTP_9]</t>
  </si>
  <si>
    <t>Despesa Total com Pessoal - 1o Sem. / 2018</t>
  </si>
  <si>
    <t>[RPPS_RC.MJ_PATR.CE_1]</t>
  </si>
  <si>
    <t>[DTP_7]</t>
  </si>
  <si>
    <t>Despesa Total com Pessoal - 2o Quadr. / 2018</t>
  </si>
  <si>
    <t>[RPPS_RC.MJ_PATR.CE_2]</t>
  </si>
  <si>
    <t>[DTP_8]</t>
  </si>
  <si>
    <t>Despesa Total com Pessoal - 3o Quadr. 2o Sem. / 2018</t>
  </si>
  <si>
    <t>[RPPS_RC.MJ_PATR.CE_3]</t>
  </si>
  <si>
    <t>[RCL_6]</t>
  </si>
  <si>
    <t>Receita Corrente Líquida - 1o Quadr. / 2018</t>
  </si>
  <si>
    <t>[RPPS_RC.MJ_PATR.CE_4]</t>
  </si>
  <si>
    <t>[RCL_9]</t>
  </si>
  <si>
    <t>Receita Corrente Líquida - 1o Sem. / 2018</t>
  </si>
  <si>
    <t>[RPPS_RC.MJ_PATR.CE_5]</t>
  </si>
  <si>
    <t>[RCL_7]</t>
  </si>
  <si>
    <t>Receita Corrente Líquida - 2o Quadr. / 2018</t>
  </si>
  <si>
    <t>[RPPS_RC.MJ_PATR.CE_6]</t>
  </si>
  <si>
    <t>[RCL_8]</t>
  </si>
  <si>
    <t>Receita Corrente Líquida - 3o Quadr. 2o Sem. / 2018</t>
  </si>
  <si>
    <t>[RPPS_RC.MJ_PATR.CE_7]</t>
  </si>
  <si>
    <t>[Lim_DTP_%_6]</t>
  </si>
  <si>
    <t>03.01</t>
  </si>
  <si>
    <t>% DTP - 1o Quadr. / 2018  (01.01. / 02.01. x 100)</t>
  </si>
  <si>
    <t>[RPPS_RC.MJ_PATR.CE_8]</t>
  </si>
  <si>
    <t>[Lim_DTP_%_9]</t>
  </si>
  <si>
    <t>03.02.</t>
  </si>
  <si>
    <t>% DTP - 1o Sem. / 2018  (01.04. / 02.04. x 100)</t>
  </si>
  <si>
    <t>[RPPS_RC.MJ_PATR.CE_9]</t>
  </si>
  <si>
    <t>[Lim_DTP_%_7]</t>
  </si>
  <si>
    <t>03.03.</t>
  </si>
  <si>
    <t>% DTP - 2o Quadr. / 2018  (01.02. / 02.02. x 100)</t>
  </si>
  <si>
    <t>[RPPS_RC.MJ_PATR.CE_10]</t>
  </si>
  <si>
    <t>[Lim_DTP_%_8]</t>
  </si>
  <si>
    <t>03.04.</t>
  </si>
  <si>
    <t>% DTP - 3o Quadr. 2o Sem / 2018  (01.03. / 02.03. x 100)</t>
  </si>
  <si>
    <t>[RPPS_RC.MJ_PATR.CE_11]</t>
  </si>
  <si>
    <t>[DCL_Valor_1]</t>
  </si>
  <si>
    <t>DÍVIDA CONSOLIDADA CONTABILIZADA (DC)</t>
  </si>
  <si>
    <t>[RPPS_RC.MJ_PATR.CE_12]</t>
  </si>
  <si>
    <t>[RPPS_RC.MJ_PATR.CE_13]</t>
  </si>
  <si>
    <t>[DCL_Valor_3]</t>
  </si>
  <si>
    <t>Dívida Contratual</t>
  </si>
  <si>
    <t>PT - Contribuição Servidor RGPS</t>
  </si>
  <si>
    <t>[RGPS_RT_SRV_1]</t>
  </si>
  <si>
    <t>[DCL_Valor_11]</t>
  </si>
  <si>
    <t>[RGPS_RT_SRV_2]</t>
  </si>
  <si>
    <t>[DCL_Valor_12]</t>
  </si>
  <si>
    <t>[RGPS_RT_SRV_3]</t>
  </si>
  <si>
    <t>[DCL_Valor_13]</t>
  </si>
  <si>
    <t>[RGPS_RT_SRV_4]</t>
  </si>
  <si>
    <t>[DCL_Valor_14]</t>
  </si>
  <si>
    <t>[RGPS_RT_SRV_5]</t>
  </si>
  <si>
    <t>[DCL_Valor_15]</t>
  </si>
  <si>
    <t>[RGPS_RT_SRV_6]</t>
  </si>
  <si>
    <t>[DCL_Valor_16]</t>
  </si>
  <si>
    <t>DÍVIDA CONSOLIDADA TOTAL (1+2)</t>
  </si>
  <si>
    <t>[RGPS_RT_SRV_7]</t>
  </si>
  <si>
    <t>[DCL_Valor_17]</t>
  </si>
  <si>
    <t>DEDUÇÕES (04.01 - 04.02 + 04.03)</t>
  </si>
  <si>
    <t>[RGPS_RT_SRV_8]</t>
  </si>
  <si>
    <t>[RGPS_RT_SRV_9]</t>
  </si>
  <si>
    <t>(-) Saldo de Restos a Pagar Processados</t>
  </si>
  <si>
    <t>[RGPS_RT_SRV_10]</t>
  </si>
  <si>
    <t>[RGPS_RT_SRV_11]</t>
  </si>
  <si>
    <t>[DCL_Valor_21]</t>
  </si>
  <si>
    <t>DÍVIDA CONSOLIDADA LÍQUIDA - DCL (3-4)</t>
  </si>
  <si>
    <t>[RGPS_RT_SRV_12]</t>
  </si>
  <si>
    <t>[DCL_Valor_22]</t>
  </si>
  <si>
    <t>Receita Corrente Líquida (RCL)</t>
  </si>
  <si>
    <t>[RGPS_RT_SRV_13]</t>
  </si>
  <si>
    <t>[DCL_Valor_23]</t>
  </si>
  <si>
    <t>% da DC sobre a RCL = Comprometimento da DC (3 / 6 x 100)</t>
  </si>
  <si>
    <t>[RGPS_CT_SRV_1]</t>
  </si>
  <si>
    <t>[DCL_Valor_24]</t>
  </si>
  <si>
    <t>% da DCL sobre a RCL = Comprometimento da DCL (5 / 6 x 100)</t>
  </si>
  <si>
    <t>[RGPS_CT_SRV_2]</t>
  </si>
  <si>
    <t>[DCL_Valor_25]</t>
  </si>
  <si>
    <t>Limite definido por Resolução do Senado Federal (120%)</t>
  </si>
  <si>
    <t>[RGPS_CT_SRV_3]</t>
  </si>
  <si>
    <t>[DCL_Valor_26]</t>
  </si>
  <si>
    <t>Limite Alerta - inciso III do § 1º do art. 59 da LRF (108%)</t>
  </si>
  <si>
    <t>[RGPS_CT_SRV_4]</t>
  </si>
  <si>
    <t>[RMA_Valor_1]</t>
  </si>
  <si>
    <t>RECEITAS DE IMPOSTOS (1.1+1.2)</t>
  </si>
  <si>
    <t>[RGPS_CT_SRV_5]</t>
  </si>
  <si>
    <t>[RMA_Valor_2]</t>
  </si>
  <si>
    <t>Principal, multa, juros e atualização Monetária dos Impostos (1.1.1+1.1.2)</t>
  </si>
  <si>
    <t>[RGPS_CT_SRV_6]</t>
  </si>
  <si>
    <t>[RMA_Valor_3]</t>
  </si>
  <si>
    <t>Principal dos Impostos</t>
  </si>
  <si>
    <t>[RGPS_CT_SRV_7]</t>
  </si>
  <si>
    <t>[RMA_Valor_4]</t>
  </si>
  <si>
    <t>01.01.01.01.</t>
  </si>
  <si>
    <t>Imposto sobre a Propriedade Predial e Territorial Urbana - IPTU</t>
  </si>
  <si>
    <t>[RGPS_CT_SRV_8]</t>
  </si>
  <si>
    <t>[RMA_Valor_5]</t>
  </si>
  <si>
    <t>01.01.01.02.</t>
  </si>
  <si>
    <t>Imposto sobre Transmissão Inter Vivos - ITBI</t>
  </si>
  <si>
    <t>[RGPS_CT_SRV_9]</t>
  </si>
  <si>
    <t>[RMA_Valor_6]</t>
  </si>
  <si>
    <t>01.01.01.03.</t>
  </si>
  <si>
    <t>Imposto sobre Serviços de Qualquer Natureza - ISS</t>
  </si>
  <si>
    <t>[RGPS_CT_SRV_10]</t>
  </si>
  <si>
    <t>[RMA_Valor_7]</t>
  </si>
  <si>
    <t>01.01.01.04.</t>
  </si>
  <si>
    <t>Imposto de Renda Retido na Fonte - IRRF</t>
  </si>
  <si>
    <t>[RGPS_CT_SRV_11]</t>
  </si>
  <si>
    <t>[RMA_Valor_8]</t>
  </si>
  <si>
    <t>Multa, juros e atualização monetária dos Impostos</t>
  </si>
  <si>
    <t>[RGPS_CT_SRV_12]</t>
  </si>
  <si>
    <t>[RMA_Valor_9]</t>
  </si>
  <si>
    <t>01.01.02.01.</t>
  </si>
  <si>
    <t>[RGPS_CT_SRV_13]</t>
  </si>
  <si>
    <t>[RMA_Valor_10]</t>
  </si>
  <si>
    <t>01.01.02.02.</t>
  </si>
  <si>
    <t>[RGPS_RC.P_SRV_1]</t>
  </si>
  <si>
    <t>[RMA_Valor_11]</t>
  </si>
  <si>
    <t>01.01.02.03.</t>
  </si>
  <si>
    <t>[RGPS_RC.P_SRV_2]</t>
  </si>
  <si>
    <t>[RMA_Valor_12]</t>
  </si>
  <si>
    <t>01.01.02.04.</t>
  </si>
  <si>
    <t>[RGPS_RC.P_SRV_3]</t>
  </si>
  <si>
    <t>[RMA_Valor_13]</t>
  </si>
  <si>
    <t>Dívida Ativa dos Impostos (1.2.1+1.2.2)</t>
  </si>
  <si>
    <t>[RGPS_RC.P_SRV_4]</t>
  </si>
  <si>
    <t>[RMA_Valor_14]</t>
  </si>
  <si>
    <t>Principal da Dívida Ativa</t>
  </si>
  <si>
    <t>[RGPS_RC.P_SRV_5]</t>
  </si>
  <si>
    <t>[RMA_Valor_15]</t>
  </si>
  <si>
    <t>01.02.01.01.</t>
  </si>
  <si>
    <t>[RGPS_RC.P_SRV_6]</t>
  </si>
  <si>
    <t>[RMA_Valor_16]</t>
  </si>
  <si>
    <t>01.02.01.02.</t>
  </si>
  <si>
    <t>[RGPS_RC.P_SRV_7]</t>
  </si>
  <si>
    <t>[RMA_Valor_17]</t>
  </si>
  <si>
    <t>01.02.01.03.</t>
  </si>
  <si>
    <t>[RGPS_RC.P_SRV_8]</t>
  </si>
  <si>
    <t>[RMA_Valor_18]</t>
  </si>
  <si>
    <t>01.02.01.04.</t>
  </si>
  <si>
    <t>[RGPS_RC.P_SRV_9]</t>
  </si>
  <si>
    <t>[RMA_Valor_19]</t>
  </si>
  <si>
    <t>Multa, juros e atualização Monetária da Dívida Ativa</t>
  </si>
  <si>
    <t>[RGPS_RC.P_SRV_10]</t>
  </si>
  <si>
    <t>[RMA_Valor_20]</t>
  </si>
  <si>
    <t>01.02.02.01.</t>
  </si>
  <si>
    <t>[RGPS_RC.P_SRV_11]</t>
  </si>
  <si>
    <t>[RMA_Valor_21]</t>
  </si>
  <si>
    <t>01.02.02.02.</t>
  </si>
  <si>
    <t>[RGPS_RC.P_SRV_12]</t>
  </si>
  <si>
    <t>[RMA_Valor_22]</t>
  </si>
  <si>
    <t>01.02.02.03.</t>
  </si>
  <si>
    <t>[RGPS_RC.P_SRV_13]</t>
  </si>
  <si>
    <t>[RMA_Valor_23]</t>
  </si>
  <si>
    <t>01.02.02.04.</t>
  </si>
  <si>
    <t>[RGPS_RC.MJ_SRV_1]</t>
  </si>
  <si>
    <t>[RMA_Valor_24]</t>
  </si>
  <si>
    <t>RECEITAS DE TRANSF. CONSTITUCIONAIS E LEGAIS (2.1+...+2.7)</t>
  </si>
  <si>
    <t>[RGPS_RC.MJ_SRV_2]</t>
  </si>
  <si>
    <t>[RMA_Valor_24.1]</t>
  </si>
  <si>
    <t>Cota-Parte - FPM (Consolidado)</t>
  </si>
  <si>
    <t>[RGPS_RC.MJ_SRV_3]</t>
  </si>
  <si>
    <t>[RMA_Valor_25]</t>
  </si>
  <si>
    <t>02.01.01.</t>
  </si>
  <si>
    <t>Cota-Parte - FPM - Parcela Mensal (CF, art. 159, I, b)</t>
  </si>
  <si>
    <t>[RGPS_RC.MJ_SRV_4]</t>
  </si>
  <si>
    <t>[RMA_Valor_25.1]</t>
  </si>
  <si>
    <t>02.01.02.</t>
  </si>
  <si>
    <t>Cota-Parte - FPM - Parcela extra do mês de dezembro (CF, art. 159, I, d)</t>
  </si>
  <si>
    <t>[RGPS_RC.MJ_SRV_5]</t>
  </si>
  <si>
    <t>[RMA_Valor_25.2]</t>
  </si>
  <si>
    <t>02.01.03.</t>
  </si>
  <si>
    <t>Cota-Parte - FPM - Parcela extra do mês de julho (CF, art. 159, I, e)</t>
  </si>
  <si>
    <t>[RGPS_RC.MJ_SRV_6]</t>
  </si>
  <si>
    <t>[RMA_Valor_26]</t>
  </si>
  <si>
    <t>Cota-Parte ICMS</t>
  </si>
  <si>
    <t>[RGPS_RC.MJ_SRV_7]</t>
  </si>
  <si>
    <t>[RMA_Valor_27]</t>
  </si>
  <si>
    <t>ICMS - Desoneração - LC n.º 87/1996</t>
  </si>
  <si>
    <t>[RGPS_RC.MJ_SRV_8]</t>
  </si>
  <si>
    <t>[RMA_Valor_28]</t>
  </si>
  <si>
    <t>Cota-Parte IPI-Exportação</t>
  </si>
  <si>
    <t>[RGPS_RC.MJ_SRV_9]</t>
  </si>
  <si>
    <t>[RMA_Valor_29]</t>
  </si>
  <si>
    <t>Cota-Parte ITR</t>
  </si>
  <si>
    <t>[RGPS_RC.MJ_SRV_10]</t>
  </si>
  <si>
    <t>[RMA_Valor_30]</t>
  </si>
  <si>
    <t>Cota-Parte IPVA</t>
  </si>
  <si>
    <t>[RGPS_RC.MJ_SRV_11]</t>
  </si>
  <si>
    <t>[RMA_Valor_31]</t>
  </si>
  <si>
    <t>Cota-Parte IOF-Ouro</t>
  </si>
  <si>
    <t>[RGPS_RC.MJ_SRV_12]</t>
  </si>
  <si>
    <t>[RMA_Valor_32]</t>
  </si>
  <si>
    <t>TOTAL DA RECEITA BRUTA DE IMPOSTOS - ENSINO (1 + 2)</t>
  </si>
  <si>
    <t>[RGPS_RC.MJ_SRV_13]</t>
  </si>
  <si>
    <t>[RMA_Valor_33]</t>
  </si>
  <si>
    <t>TOTAL DA RECEITA BRUTA DE IMPOSTOS - SAÚDE (1 + 2 - 2.1.2 - 2.1.3 - 2.7)</t>
  </si>
  <si>
    <t>PT - Contribuição Patronal RGPS</t>
  </si>
  <si>
    <t>[RGPS_DV_PATR_1]</t>
  </si>
  <si>
    <t>[RMA_Valor_34]</t>
  </si>
  <si>
    <t>RECEITA MÍNIMA APLICÁVEL - ENSINO (0,25 x 3.)</t>
  </si>
  <si>
    <t>[RGPS_DV_PATR_2]</t>
  </si>
  <si>
    <t>[RMA_Valor_35]</t>
  </si>
  <si>
    <t>RECEITA MÍNIMA APLICÁVEL - SAÚDE (0,15 x 4.)</t>
  </si>
  <si>
    <t>[RGPS_DV_PATR_3]</t>
  </si>
  <si>
    <t>[D_Fundeb_Valor_1]</t>
  </si>
  <si>
    <t>RECEITAS DESTINADAS AO FUNDEB (1.1 + ... + 1.6)</t>
  </si>
  <si>
    <t>[RGPS_DV_PATR_4]</t>
  </si>
  <si>
    <t>[D_Fundeb_Valor_2]</t>
  </si>
  <si>
    <t>Cota-Parte FPM Destinada ao FUNDEB (20,00%)</t>
  </si>
  <si>
    <t>[RGPS_DV_PATR_5]</t>
  </si>
  <si>
    <t>[D_Fundeb_Valor_3]</t>
  </si>
  <si>
    <t>Cota-Parte ICMS Destinada ao FUNDEB (20,00%)</t>
  </si>
  <si>
    <t>[RGPS_DV_PATR_6]</t>
  </si>
  <si>
    <t>[D_Fundeb_Valor_4]</t>
  </si>
  <si>
    <t>ICMS-Desoneração Destinada ao FUNDEB (20,00%)</t>
  </si>
  <si>
    <t>[RGPS_DV_PATR_7]</t>
  </si>
  <si>
    <t>[D_Fundeb_Valor_5]</t>
  </si>
  <si>
    <t>Cota-Parte IPI-Exportação Destinada ao FUNDEB (20,00%)</t>
  </si>
  <si>
    <t>[RGPS_DV_PATR_8]</t>
  </si>
  <si>
    <t>[D_Fundeb_Valor_6]</t>
  </si>
  <si>
    <t>Cota-Parte ITR Destinada ao FUNDEB (20,00%)</t>
  </si>
  <si>
    <t>[RGPS_DV_PATR_9]</t>
  </si>
  <si>
    <t>[D_Fundeb_Valor_7]</t>
  </si>
  <si>
    <t>Cota-Parte IPVA Destinada ao FUNDEB (20,00%)</t>
  </si>
  <si>
    <t>[RGPS_DV_PATR_10]</t>
  </si>
  <si>
    <t>[D_Fundeb_Valor_8]</t>
  </si>
  <si>
    <t>RECEITAS RECEBIDAS DO FUNDEB (2.1+2.2+2.3)</t>
  </si>
  <si>
    <t>[RGPS_DV_PATR_11]</t>
  </si>
  <si>
    <t>[D_Fundeb_Valor_9]</t>
  </si>
  <si>
    <t>Transferências de Recursos do FUNDEB</t>
  </si>
  <si>
    <t>[RGPS_DV_PATR_12]</t>
  </si>
  <si>
    <t>[D_Fundeb_Valor_10]</t>
  </si>
  <si>
    <t>Complementação da União ao FUNDEB</t>
  </si>
  <si>
    <t>[RGPS_DV_PATR_13]</t>
  </si>
  <si>
    <t>[D_Fundeb_Valor_11]</t>
  </si>
  <si>
    <t>Rendimentos de aplicações financeiras</t>
  </si>
  <si>
    <t>[RGPS_CT_PATR_1]</t>
  </si>
  <si>
    <t>[D_Fundeb_Valor_12]</t>
  </si>
  <si>
    <t>RESULTADO LÍQUIDO DAS TRANSFERÊNCIAS DO FUNDEB (2.1-1)</t>
  </si>
  <si>
    <t>[RGPS_CT_PATR_2]</t>
  </si>
  <si>
    <t>[MDE_Valor_1.1]</t>
  </si>
  <si>
    <t>EDUCAÇÃO</t>
  </si>
  <si>
    <t>[RGPS_CT_PATR_3]</t>
  </si>
  <si>
    <t>[MDE_Valor_1.2]</t>
  </si>
  <si>
    <t>Educação Infantil</t>
  </si>
  <si>
    <t>[RGPS_CT_PATR_4]</t>
  </si>
  <si>
    <t>[MDE_Valor_1.3]</t>
  </si>
  <si>
    <t>Ensino Fundamental</t>
  </si>
  <si>
    <t>[RGPS_CT_PATR_5]</t>
  </si>
  <si>
    <t>[MDE_Valor_1.4]</t>
  </si>
  <si>
    <t>Demais Subfunções</t>
  </si>
  <si>
    <t>[RGPS_CT_PATR_6]</t>
  </si>
  <si>
    <t>[MDE_Valor_1]</t>
  </si>
  <si>
    <t>DESPESAS COM AÇÕES TÍPICAS DE MANUTENÇÃO E DESENVOLVIMENTO DO ENSINO (2.1+ ... +2.5)</t>
  </si>
  <si>
    <t>[RGPS_CT_PATR_7]</t>
  </si>
  <si>
    <t>[RGPS_CT_PATR_8]</t>
  </si>
  <si>
    <t>[RGPS_CT_PATR_9]</t>
  </si>
  <si>
    <t>[MDE_Valor_6.1]</t>
  </si>
  <si>
    <t>Restos a pagar não-processados da Educação Infantil e do Ensino Fundamental, pagos no exercício</t>
  </si>
  <si>
    <t>[RGPS_CT_PATR_10]</t>
  </si>
  <si>
    <t>[RGPS_CT_PATR_11]</t>
  </si>
  <si>
    <t>[MDE_Valor_11]</t>
  </si>
  <si>
    <t>Outras despesas integradas à Educação infantil e ao Ensino Fundamental)</t>
  </si>
  <si>
    <t>[RGPS_CT_PATR_12]</t>
  </si>
  <si>
    <t>[MDE_Valor_12]</t>
  </si>
  <si>
    <t>Ensino Profissional</t>
  </si>
  <si>
    <t>[RGPS_CT_PATR_13]</t>
  </si>
  <si>
    <t>Educação de Jovens e Adultos</t>
  </si>
  <si>
    <t>[RGPS_BP_PATR_1]</t>
  </si>
  <si>
    <t>Educação Especial</t>
  </si>
  <si>
    <t>[RGPS_BP_PATR_2]</t>
  </si>
  <si>
    <t>[MDE_Valor_15]</t>
  </si>
  <si>
    <t>Despesas com Obras</t>
  </si>
  <si>
    <t>[RGPS_BP_PATR_3]</t>
  </si>
  <si>
    <t>Outras despesas</t>
  </si>
  <si>
    <t>[RGPS_BP_PATR_4]</t>
  </si>
  <si>
    <t>02.05.05.01.</t>
  </si>
  <si>
    <t>Despesas com ensino efetuadas em Consórcio Público e não consolidadas</t>
  </si>
  <si>
    <t>[RGPS_BP_PATR_5]</t>
  </si>
  <si>
    <t>02.05.05.02.</t>
  </si>
  <si>
    <t>[RGPS_BP_PATR_6]</t>
  </si>
  <si>
    <t>02.05.05.03.</t>
  </si>
  <si>
    <t>[RGPS_BP_PATR_7]</t>
  </si>
  <si>
    <t>02.05.05.04.</t>
  </si>
  <si>
    <t>[RGPS_BP_PATR_8]</t>
  </si>
  <si>
    <t>02.05.05.05.</t>
  </si>
  <si>
    <t>[RGPS_BP_PATR_9]</t>
  </si>
  <si>
    <t>[MDE_Valor_22]</t>
  </si>
  <si>
    <t>DEDUÇÕES (3.1+...+3.8)</t>
  </si>
  <si>
    <t>[RGPS_BP_PATR_10]</t>
  </si>
  <si>
    <t>03.01.</t>
  </si>
  <si>
    <t>[RGPS_BP_PATR_11]</t>
  </si>
  <si>
    <t>[RGPS_BP_PATR_12]</t>
  </si>
  <si>
    <t>Receita de Aplicação Financeira dos Recursos do FUNDEB</t>
  </si>
  <si>
    <t>[RGPS_BP_PATR_13]</t>
  </si>
  <si>
    <t>Despesas custeadas com superavit financeiro do exercício anterior</t>
  </si>
  <si>
    <t>[RGPS_RC.P_PATR_1]</t>
  </si>
  <si>
    <t>03.05.</t>
  </si>
  <si>
    <t>Cancelamento, no exercício, de restos a pagar processados</t>
  </si>
  <si>
    <t>[RGPS_RC.P_PATR_2]</t>
  </si>
  <si>
    <t>03.06.</t>
  </si>
  <si>
    <t>Despesas inscritas em restos a pagar não-processados (Educação infantil e Ensino Fundamental)</t>
  </si>
  <si>
    <t>[RGPS_RC.P_PATR_3]</t>
  </si>
  <si>
    <t>03.07.</t>
  </si>
  <si>
    <t>Despesas inscritas no exercício em restos a pagar processados, sem disponibilidade financeira para pagamento (relacionadas à Educação infantil e ao Ensino Fundamental)</t>
  </si>
  <si>
    <t>[RGPS_RC.P_PATR_4]</t>
  </si>
  <si>
    <t>[MDE_Valor_28.1.1]</t>
  </si>
  <si>
    <t>03.07.01.</t>
  </si>
  <si>
    <t>Quando os recursos forem oriundos da fonte MDE (impostos vinculados ao ensino)</t>
  </si>
  <si>
    <t>[RGPS_RC.P_PATR_5]</t>
  </si>
  <si>
    <t>[MDE_Valor_28.1.2]</t>
  </si>
  <si>
    <t>03.07.02.</t>
  </si>
  <si>
    <t>Quando os recursos forem oriundos da fonte Fundeb</t>
  </si>
  <si>
    <t>[RGPS_RC.P_PATR_6]</t>
  </si>
  <si>
    <t>[MDE_Valor_28.2]</t>
  </si>
  <si>
    <t>03.08.</t>
  </si>
  <si>
    <t>Despesas custeadas com receitas vinculadas à MDE (passíveis de dedução, por estarem consideradas no item 02 acima)</t>
  </si>
  <si>
    <t>[RGPS_RC.P_PATR_7]</t>
  </si>
  <si>
    <t>03.08.01.</t>
  </si>
  <si>
    <t>[RGPS_RC.P_PATR_8]</t>
  </si>
  <si>
    <t>03.08.02.</t>
  </si>
  <si>
    <t>[RGPS_RC.P_PATR_9]</t>
  </si>
  <si>
    <t>03.08.03.</t>
  </si>
  <si>
    <t>[RGPS_RC.P_PATR_10]</t>
  </si>
  <si>
    <t>03.08.04.</t>
  </si>
  <si>
    <t>Outras despesas custedas com recursos do FNDE</t>
  </si>
  <si>
    <t>[RGPS_RC.P_PATR_11]</t>
  </si>
  <si>
    <t>03.08.05.</t>
  </si>
  <si>
    <t>[RGPS_RC.P_PATR_12]</t>
  </si>
  <si>
    <t>03.08.06.</t>
  </si>
  <si>
    <t>[RGPS_RC.P_PATR_13]</t>
  </si>
  <si>
    <t>[MDE_Valor_37]</t>
  </si>
  <si>
    <t>03.08.07.</t>
  </si>
  <si>
    <t>Outras despesas destinadas ao ensino regular (Educação Infantil e Ensino Fundamental)</t>
  </si>
  <si>
    <t>[RGPS_RC.MJ_PATR_1]</t>
  </si>
  <si>
    <t>03.08.07.01.</t>
  </si>
  <si>
    <t>[RGPS_RC.MJ_PATR_2]</t>
  </si>
  <si>
    <t>03.08.07.02.</t>
  </si>
  <si>
    <t>[RGPS_RC.MJ_PATR_3]</t>
  </si>
  <si>
    <t>03.08.07.03.</t>
  </si>
  <si>
    <t>[RGPS_RC.MJ_PATR_4]</t>
  </si>
  <si>
    <t>03.08.07.04.</t>
  </si>
  <si>
    <t>[RGPS_RC.MJ_PATR_5]</t>
  </si>
  <si>
    <t>03.08.07.05.</t>
  </si>
  <si>
    <t>[RGPS_RC.MJ_PATR_6]</t>
  </si>
  <si>
    <t>[MDE_Valor_23]</t>
  </si>
  <si>
    <t>03.09.</t>
  </si>
  <si>
    <t>Despesas indevidas com a MDE</t>
  </si>
  <si>
    <t>[RGPS_RC.MJ_PATR_7]</t>
  </si>
  <si>
    <t>[MDE_Valor_43]</t>
  </si>
  <si>
    <t>TOTAL APLICADO NO SETOR DE ENSINO (2-3)</t>
  </si>
  <si>
    <t>[RGPS_RC.MJ_PATR_8]</t>
  </si>
  <si>
    <t>[MDE_Valor_44]</t>
  </si>
  <si>
    <t>TOTAL DA RECEITA BRUTA DE IMPOSTOS - ENSINO</t>
  </si>
  <si>
    <t>[RGPS_RC.MJ_PATR_9]</t>
  </si>
  <si>
    <t>[MDE_Valor_45]</t>
  </si>
  <si>
    <t>PERCENTUAL APLICADO NA MDE (4/5x100 )</t>
  </si>
  <si>
    <t>[RGPS_RC.MJ_PATR_10]</t>
  </si>
  <si>
    <t>PAGAMENTO DOS PROFISSIONAIS DO MAGISTÉRIO</t>
  </si>
  <si>
    <t>[RGPS_RC.MJ_PATR_11]</t>
  </si>
  <si>
    <t>[Mag_Valor_4]</t>
  </si>
  <si>
    <t>DEDUÇÕES</t>
  </si>
  <si>
    <t>[RGPS_RC.MJ_PATR_12]</t>
  </si>
  <si>
    <t>[Mag_Valor_6]</t>
  </si>
  <si>
    <t xml:space="preserve">Despesas inscritas em restos a pagar não-processados vinculadas ao Fundeb 60% </t>
  </si>
  <si>
    <t>[RGPS_RC.MJ_PATR_13]</t>
  </si>
  <si>
    <t>[Mag_Valor_6.1]</t>
  </si>
  <si>
    <t>Restos a pagar processados do Fundeb 60% inscritos sem disponibilidade de recursos</t>
  </si>
  <si>
    <t>PT - A definir</t>
  </si>
  <si>
    <t>[RPPS_V.R_S.PARC.IND_1]</t>
  </si>
  <si>
    <t>RGPS sem parcelas indenizatórias - Janeiro</t>
  </si>
  <si>
    <t>DADO SOLICITADO POR SAULO - GINF</t>
  </si>
  <si>
    <t>[Mag_Valor_6.2]</t>
  </si>
  <si>
    <t>Despesas do Fundeb 60% custeadas com superavit financeiro do exercício anterior</t>
  </si>
  <si>
    <t>[RPPS_V.R_S.PARC.IND_2]</t>
  </si>
  <si>
    <t>RGPS sem parcelas indenizatórias - Fevereiro</t>
  </si>
  <si>
    <t>Despesas indevidas com recursos do Fundeb 60%</t>
  </si>
  <si>
    <t>[RPPS_V.R_S.PARC.IND_3]</t>
  </si>
  <si>
    <t>RGPS sem parcelas indenizatórias - Março</t>
  </si>
  <si>
    <t>[Mag_Valor_10]</t>
  </si>
  <si>
    <t>[RPPS_V.R_S.PARC.IND_4]</t>
  </si>
  <si>
    <t>RGPS sem parcelas indenizatórias - Abril</t>
  </si>
  <si>
    <t>[Mag_Valor_10.1]</t>
  </si>
  <si>
    <t>[RPPS_V.R_S.PARC.IND_5]</t>
  </si>
  <si>
    <t>RGPS sem parcelas indenizatórias - Maio</t>
  </si>
  <si>
    <t>[Mag_Valor_10.2]</t>
  </si>
  <si>
    <t>[RPPS_V.R_S.PARC.IND_6]</t>
  </si>
  <si>
    <t>RGPS sem parcelas indenizatórias - Junho</t>
  </si>
  <si>
    <t>[Mag_Valor_7]</t>
  </si>
  <si>
    <t>VALOR LÍQUIDO PAGO AOS PROFISSIONAIS DO MAGISTÉRIO (1-2)</t>
  </si>
  <si>
    <t>[RPPS_V.R_S.PARC.IND_7]</t>
  </si>
  <si>
    <t>RGPS sem parcelas indenizatórias - Julho</t>
  </si>
  <si>
    <t>[Mag_Valor_8]</t>
  </si>
  <si>
    <t>RECEITAS RECEBIDAS DO FUNDEB</t>
  </si>
  <si>
    <t>[RPPS_V.R_S.PARC.IND_8]</t>
  </si>
  <si>
    <t>RGPS sem parcelas indenizatórias - Agosto</t>
  </si>
  <si>
    <t>[Mag_Valor_9]</t>
  </si>
  <si>
    <t>PERCENTUAL APLICADO NA REMUNERAÇÃO DO MAGISTÉRIO COM EDUCAÇÃO INFANTIL E ENSINO FUNDAMENTAL (3/4 x100)</t>
  </si>
  <si>
    <t>[RPPS_V.R_S.PARC.IND_9]</t>
  </si>
  <si>
    <t>RGPS sem parcelas indenizatórias - Setembro</t>
  </si>
  <si>
    <t>[Sd_Fundeb_Valor_4]</t>
  </si>
  <si>
    <t>[RPPS_V.R_S.PARC.IND_10]</t>
  </si>
  <si>
    <t>RGPS sem parcelas indenizatórias - Outubro</t>
  </si>
  <si>
    <t>DESPESAS DO FUNDEB</t>
  </si>
  <si>
    <t>[RPPS_V.R_S.PARC.IND_11]</t>
  </si>
  <si>
    <t>RGPS sem parcelas indenizatórias - Novembro</t>
  </si>
  <si>
    <t>[Sd_Fundeb_Valor_4.2]</t>
  </si>
  <si>
    <t>DEDUÇÕES PARA FINS DE LIMITE DO FUNDEB (3.1+...+3.4)</t>
  </si>
  <si>
    <t>[RPPS_V.R_S.PARC.IND_12]</t>
  </si>
  <si>
    <t>RGPS sem parcelas indenizatórias - Dezembro</t>
  </si>
  <si>
    <t>[Sd_Fundeb_Valor_4.3]</t>
  </si>
  <si>
    <t>Despesas inscritas em restos a pagar não processados do Fundeb</t>
  </si>
  <si>
    <t>[RPPS_V.R_S.PARC.IND_13]</t>
  </si>
  <si>
    <t>RGPS sem parcelas indenizatórias - 13o Salário</t>
  </si>
  <si>
    <t xml:space="preserve">Despesas inscritas em restos a pagar processados do Fundeb sem disponibilidade de recursos </t>
  </si>
  <si>
    <t>[RPPS_V.R_C.PARC.IND_1]</t>
  </si>
  <si>
    <t>RGPS parcelas indenizatórias - Janeiro</t>
  </si>
  <si>
    <t>[Sd_Fundeb_Valor_4.5]</t>
  </si>
  <si>
    <t>Despesas do Fundeb custeadas com superavit financeiro do exercício anterior</t>
  </si>
  <si>
    <t>[RPPS_V.R_C.PARC.IND_2]</t>
  </si>
  <si>
    <t>RGPS parcelas indenizatórias - Fevereiro</t>
  </si>
  <si>
    <t>[Sd_Fundeb_Valor_4.6]</t>
  </si>
  <si>
    <t>Despesas do Fundeb custeadas com precatórios do Fundeb</t>
  </si>
  <si>
    <t>[RPPS_V.R_C.PARC.IND_3]</t>
  </si>
  <si>
    <t>RGPS parcelas indenizatórias - Março</t>
  </si>
  <si>
    <t>[Sd_Fundeb_Valor_7]</t>
  </si>
  <si>
    <t>[RPPS_V.R_C.PARC.IND_4]</t>
  </si>
  <si>
    <t>RGPS parcelas indenizatórias - Abril</t>
  </si>
  <si>
    <t>[Sd_Fundeb_Valor_7.1]</t>
  </si>
  <si>
    <t>03.05.01.</t>
  </si>
  <si>
    <t>Despesas vinculadas ao FUNDEB, mas custeadas com recursos de outras fontes</t>
  </si>
  <si>
    <t>[RPPS_V.R_C.PARC.IND_5]</t>
  </si>
  <si>
    <t>RGPS parcelas indenizatórias - Maio</t>
  </si>
  <si>
    <t>[Sd_Fundeb_Valor_7.2]</t>
  </si>
  <si>
    <t>03.05.02.</t>
  </si>
  <si>
    <t>[RPPS_V.R_C.PARC.IND_6]</t>
  </si>
  <si>
    <t>RGPS parcelas indenizatórias - Junho</t>
  </si>
  <si>
    <t>[Sd_Fundeb_Valor_4.7]</t>
  </si>
  <si>
    <t>DESPESAS DO FUNDEB PARA FINS DE LIMITE MÁXIMO DE 5% (2-3)</t>
  </si>
  <si>
    <t>[RPPS_V.R_C.PARC.IND_7]</t>
  </si>
  <si>
    <t>RGPS parcelas indenizatórias - Julho</t>
  </si>
  <si>
    <t>[Sd_Fundeb_Valor_6]</t>
  </si>
  <si>
    <t>% DO FUNDEB NÃO APLICADO NO EXERCÍCIO 100-(4/1)x100</t>
  </si>
  <si>
    <t>[RPPS_V.R_C.PARC.IND_8]</t>
  </si>
  <si>
    <t>RGPS parcelas indenizatórias - Agosto</t>
  </si>
  <si>
    <t>[Sd_Fundeb_Valor_6.1]</t>
  </si>
  <si>
    <t>CONTROLE DA UTILIZAÇÃO DE RECURSOS DO FUNDEB NO EXERCÍCIO:</t>
  </si>
  <si>
    <t>[RPPS_V.R_C.PARC.IND_9]</t>
  </si>
  <si>
    <t>RGPS parcelas indenizatórias - Setembro</t>
  </si>
  <si>
    <t>[Sd_Fundeb_Valor_6.2]</t>
  </si>
  <si>
    <t>Recursos recebidos e não utilizados oriundos do Fundeb no exercício anterior ao analisado</t>
  </si>
  <si>
    <t>[RPPS_V.R_C.PARC.IND_10]</t>
  </si>
  <si>
    <t>RGPS parcelas indenizatórias - Outubro</t>
  </si>
  <si>
    <t>[Sd_Fundeb_Valor_6.3]</t>
  </si>
  <si>
    <t>06.02.</t>
  </si>
  <si>
    <t>Despesas custeadas com os recursos do item 6.1 até o 1º trimestre do exercício em análise</t>
  </si>
  <si>
    <t>[RPPS_V.R_C.PARC.IND_11]</t>
  </si>
  <si>
    <t>RGPS parcelas indenizatórias - Novembro</t>
  </si>
  <si>
    <t>[Sd_Fundeb_Valor_6.4]</t>
  </si>
  <si>
    <t>06.03.</t>
  </si>
  <si>
    <t>Montante não aplicado no período</t>
  </si>
  <si>
    <t>[RPPS_V.R_C.PARC.IND_12]</t>
  </si>
  <si>
    <t>RGPS parcelas indenizatórias - Dezembro</t>
  </si>
  <si>
    <t>[FMS_Valor_1]</t>
  </si>
  <si>
    <t>DESPESAS COM SAÚDE</t>
  </si>
  <si>
    <t>[RPPS_V.R_C.PARC.IND_13]</t>
  </si>
  <si>
    <t>RGPS parcelas indenizatórias - 13o Salário</t>
  </si>
  <si>
    <t>Atenção Básica</t>
  </si>
  <si>
    <t>[RGPS_V.R_S.PARC.IND_1]</t>
  </si>
  <si>
    <t>RPPS sem parcelas indenizatórias - Janeiro</t>
  </si>
  <si>
    <t>Assistência Hospitalar e Ambulatorial</t>
  </si>
  <si>
    <t>[RGPS_V.R_S.PARC.IND_2]</t>
  </si>
  <si>
    <t>RPPS sem parcelas indenizatórias - Fevereiro</t>
  </si>
  <si>
    <t>Suporte Profilático</t>
  </si>
  <si>
    <t>[RGPS_V.R_S.PARC.IND_3]</t>
  </si>
  <si>
    <t>RPPS sem parcelas indenizatórias - Março</t>
  </si>
  <si>
    <t>Vigilância Sanitária</t>
  </si>
  <si>
    <t>[RGPS_V.R_S.PARC.IND_4]</t>
  </si>
  <si>
    <t>RPPS sem parcelas indenizatórias - Abril</t>
  </si>
  <si>
    <t>Vigilância Epidemiológica</t>
  </si>
  <si>
    <t>[RGPS_V.R_S.PARC.IND_5]</t>
  </si>
  <si>
    <t>RPPS sem parcelas indenizatórias - Maio</t>
  </si>
  <si>
    <t>Alimentação e Nutrição</t>
  </si>
  <si>
    <t>[RGPS_V.R_S.PARC.IND_6]</t>
  </si>
  <si>
    <t>RPPS sem parcelas indenizatórias - Junho</t>
  </si>
  <si>
    <t>Outras subfunções</t>
  </si>
  <si>
    <t>[RGPS_V.R_S.PARC.IND_7]</t>
  </si>
  <si>
    <t>RPPS sem parcelas indenizatórias - Julho</t>
  </si>
  <si>
    <t>Despesas com Saúde do FMS efetuadas em Consórcio Público e não consolidadas</t>
  </si>
  <si>
    <t>[RGPS_V.R_S.PARC.IND_8]</t>
  </si>
  <si>
    <t>RPPS sem parcelas indenizatórias - Agosto</t>
  </si>
  <si>
    <t>[FMS_Valor_11]</t>
  </si>
  <si>
    <t>[RGPS_V.R_S.PARC.IND_9]</t>
  </si>
  <si>
    <t>RPPS sem parcelas indenizatórias - Setembro</t>
  </si>
  <si>
    <t>Despesas com inativos e pensionistas</t>
  </si>
  <si>
    <t>[RGPS_V.R_S.PARC.IND_10]</t>
  </si>
  <si>
    <t>RPPS sem parcelas indenizatórias - Outubro</t>
  </si>
  <si>
    <t>Despesa com ASPS sem caráter universal</t>
  </si>
  <si>
    <t>[RGPS_V.R_S.PARC.IND_11]</t>
  </si>
  <si>
    <t>RPPS sem parcelas indenizatórias - Novembro</t>
  </si>
  <si>
    <t>[FMS_Valor_13]</t>
  </si>
  <si>
    <t>Despesas custeadas com outros recursos da saúde</t>
  </si>
  <si>
    <t>[RGPS_V.R_S.PARC.IND_12]</t>
  </si>
  <si>
    <t>RPPS sem parcelas indenizatórias - Dezembro</t>
  </si>
  <si>
    <t>Despesas pagas com recursos de transferências para saúde</t>
  </si>
  <si>
    <t>[RGPS_V.R_S.PARC.IND_13]</t>
  </si>
  <si>
    <t>RPPS sem parcelas indenizatórias - 13o Salário</t>
  </si>
  <si>
    <t>Despesas pagas com receita de serviços de saúde</t>
  </si>
  <si>
    <t>[RGPS_V.R_C.PARC.IND_1]</t>
  </si>
  <si>
    <t>RPPS parcelas indenizatórias - Janeiro</t>
  </si>
  <si>
    <t>Despesas pagas com outros recursos</t>
  </si>
  <si>
    <t>[RGPS_V.R_C.PARC.IND_2]</t>
  </si>
  <si>
    <t>RPPS parcelas indenizatórias - Fevereiro</t>
  </si>
  <si>
    <t>[FMS_Valor_16.1]</t>
  </si>
  <si>
    <t>Despesas inscritas em restos a pagar processados sem disponibilidade financeira, a serem honradas com recursos de outro orçamento</t>
  </si>
  <si>
    <t>[RGPS_V.R_C.PARC.IND_3]</t>
  </si>
  <si>
    <t>RPPS parcelas indenizatórias - Março</t>
  </si>
  <si>
    <t>Despesas inscritas em Restos a Pagar não processados sem disponibilidade financeira</t>
  </si>
  <si>
    <t>[RGPS_V.R_C.PARC.IND_4]</t>
  </si>
  <si>
    <t>RPPS parcelas indenizatórias - Abril</t>
  </si>
  <si>
    <t>Despesas com disponibilidade de caixa decorrente de Restos a Pagar cancelados</t>
  </si>
  <si>
    <t>[RGPS_V.R_C.PARC.IND_5]</t>
  </si>
  <si>
    <t>RPPS parcelas indenizatórias - Maio</t>
  </si>
  <si>
    <t>[FMS_Valor_16.2]</t>
  </si>
  <si>
    <t>Despesas não enquadráveis em ASPS, mas com fonte de recursos nos artigos 7° a 9° da Lei Complementar n° 141/2012</t>
  </si>
  <si>
    <t>[RGPS_V.R_C.PARC.IND_6]</t>
  </si>
  <si>
    <t>RPPS parcelas indenizatórias - Junho</t>
  </si>
  <si>
    <t>[FMS_Valor_16.2.1]</t>
  </si>
  <si>
    <t>02.07.01.</t>
  </si>
  <si>
    <t>[RGPS_V.R_C.PARC.IND_7]</t>
  </si>
  <si>
    <t>RPPS parcelas indenizatórias - Julho</t>
  </si>
  <si>
    <t>[FMS_Valor_16.2.2]</t>
  </si>
  <si>
    <t>02.07.02.</t>
  </si>
  <si>
    <t>[RGPS_V.R_C.PARC.IND_8]</t>
  </si>
  <si>
    <t>RPPS parcelas indenizatórias - Agosto</t>
  </si>
  <si>
    <t>[FMS_Valor_16.2.3]</t>
  </si>
  <si>
    <t>02.07.03.</t>
  </si>
  <si>
    <t>[RGPS_V.R_C.PARC.IND_9]</t>
  </si>
  <si>
    <t>RPPS parcelas indenizatórias - Setembro</t>
  </si>
  <si>
    <t>[FMS_Valor_16.2.4]</t>
  </si>
  <si>
    <t>02.07.04.</t>
  </si>
  <si>
    <t>[RGPS_V.R_C.PARC.IND_10]</t>
  </si>
  <si>
    <t>RPPS parcelas indenizatórias - Outubro</t>
  </si>
  <si>
    <t>[FMS_Valor_16.2.5]</t>
  </si>
  <si>
    <t>02.07.05.</t>
  </si>
  <si>
    <t>[RGPS_V.R_C.PARC.IND_11]</t>
  </si>
  <si>
    <t>RPPS parcelas indenizatórias - Novembro</t>
  </si>
  <si>
    <t>[FMS_Valor_25]</t>
  </si>
  <si>
    <t>02.08.</t>
  </si>
  <si>
    <t>Despesas com recursos vinculados ao percentual mínimo não aplicado em Saúde em exercícios anteriores</t>
  </si>
  <si>
    <t>[RGPS_V.R_C.PARC.IND_12]</t>
  </si>
  <si>
    <t>RPPS parcelas indenizatórias - Dezembro</t>
  </si>
  <si>
    <t>[FMS_Valor_17]</t>
  </si>
  <si>
    <t>02.09.</t>
  </si>
  <si>
    <t>Outras despesas com ações e serviços que não devem ser computadas para o limite</t>
  </si>
  <si>
    <t>[RGPS_V.R_C.PARC.IND_13]</t>
  </si>
  <si>
    <t>RPPS parcelas indenizatórias - 13o Salário</t>
  </si>
  <si>
    <t>[FMS_Valor_20]</t>
  </si>
  <si>
    <t>DESPESAS PRÓPRIAS AÇÕES E SERVIÇOS PÚBLICOS DE SAÚDE - recursos oriundos do FMS (1-2)</t>
  </si>
  <si>
    <t>[FMS_Valor_21]</t>
  </si>
  <si>
    <t>TOTAL DA RECEITA BRUTA DE IMPOSTOS - SAÚDE</t>
  </si>
  <si>
    <t>[RPPS_CT_SRV_14]</t>
  </si>
  <si>
    <t>02.14.</t>
  </si>
  <si>
    <t>Contabilizada - Total</t>
  </si>
  <si>
    <t>[RPPS_BP_SRV_1]</t>
  </si>
  <si>
    <t>[RPPS_BP_SRV_2]</t>
  </si>
  <si>
    <t>[RPPS_BP_SRV_3]</t>
  </si>
  <si>
    <t>[RPPS_BP_SRV_4]</t>
  </si>
  <si>
    <t>[RPPS_BP_SRV_5]</t>
  </si>
  <si>
    <t>[RPPS_BP_SRV_6]</t>
  </si>
  <si>
    <t>[RPPS_BP_SRV_7]</t>
  </si>
  <si>
    <t>[RPPS_BP_SRV_8]</t>
  </si>
  <si>
    <t>[RPPS_BP_SRV_9]</t>
  </si>
  <si>
    <t>[RPPS_BP_SRV_10]</t>
  </si>
  <si>
    <t>03.10.</t>
  </si>
  <si>
    <t>[RPPS_BP_SRV_11]</t>
  </si>
  <si>
    <t>03.11.</t>
  </si>
  <si>
    <t>[RPPS_BP_SRV_12]</t>
  </si>
  <si>
    <t>03.12.</t>
  </si>
  <si>
    <t>[RPPS_BP_SRV_13]</t>
  </si>
  <si>
    <t>03.13.</t>
  </si>
  <si>
    <t>PT - Despesa Executada</t>
  </si>
  <si>
    <t>[Desp.Fun.V_1_2]</t>
  </si>
  <si>
    <t>[ReAr_18.19239911]</t>
  </si>
  <si>
    <t>Outros Ressarcimentos - Principal</t>
  </si>
  <si>
    <t>[Desp.Fun.V_2_2]</t>
  </si>
  <si>
    <t>[ReAr_18.19239913]</t>
  </si>
  <si>
    <t>Outros Ressarcimentos - Dívida Ativa</t>
  </si>
  <si>
    <t>[Desp.Fun.V_3_2]</t>
  </si>
  <si>
    <t>[ReAr_18.19300000]</t>
  </si>
  <si>
    <t>BENS, DIREITOS E VALORES INCORPORADOS AO PATRIMÔNIO PÚBLICO</t>
  </si>
  <si>
    <t>[Desp.Fun.V_4_2]</t>
  </si>
  <si>
    <t>[ReAr_18.19300111]</t>
  </si>
  <si>
    <t>Bens, Direitos e Valores Perdidos em Favor do Poder Público - Principal</t>
  </si>
  <si>
    <t>[Desp.Fun.V_5_2]</t>
  </si>
  <si>
    <t>[ReAr_18.19300211]</t>
  </si>
  <si>
    <t>Alienação de Bens e Mercadorias Apreendidos - Principal</t>
  </si>
  <si>
    <t>[Desp.Fun.V_6_2]</t>
  </si>
  <si>
    <t>[ReAr_18.19900000]</t>
  </si>
  <si>
    <t>[Desp.Fun.V_7_2]</t>
  </si>
  <si>
    <t>[ReAr_18.19900111]</t>
  </si>
  <si>
    <t>[Desp.Fun.V_8_2]</t>
  </si>
  <si>
    <t>[ReAr_18.19900311]</t>
  </si>
  <si>
    <t>[Desp.Fun.V_9_2]</t>
  </si>
  <si>
    <t>01.09.</t>
  </si>
  <si>
    <t>[ReAr_18.19900312]</t>
  </si>
  <si>
    <t>Compensações Financeiras entre o Regime Geral e os Regimes Próprios de Previdência dos Servidores - Multas e Juros</t>
  </si>
  <si>
    <t>[Desp.Fun.V_10_2]</t>
  </si>
  <si>
    <t>01.10.</t>
  </si>
  <si>
    <t>[ReAr_18.19901211]</t>
  </si>
  <si>
    <t>[Desp.Fun.V_10.1_2]</t>
  </si>
  <si>
    <t>01.10.01.</t>
  </si>
  <si>
    <t>[ReAr_18.19901221]</t>
  </si>
  <si>
    <t>Ônus de Sucumbência - Principal</t>
  </si>
  <si>
    <t>[Desp.Fun.V_10.2_2]</t>
  </si>
  <si>
    <t>01.10.02.</t>
  </si>
  <si>
    <t>[ReAr_18.19909911]</t>
  </si>
  <si>
    <t>Outras Receitas - Primárias - Principal</t>
  </si>
  <si>
    <t>[Desp.Fun.V_10.3_2]</t>
  </si>
  <si>
    <t>01.10.03.</t>
  </si>
  <si>
    <t>[ReAr_18.19909912]</t>
  </si>
  <si>
    <t>Outras Receitas - Primárias - Multas e Juros</t>
  </si>
  <si>
    <t>[Desp.Fun.V_10.4_2]</t>
  </si>
  <si>
    <t>01.10.04.</t>
  </si>
  <si>
    <t>[ReAr_18.19909913]</t>
  </si>
  <si>
    <t>Outras Receitas - Primárias - Dívida Ativa</t>
  </si>
  <si>
    <t>[Desp.Fun.V_10.5_2]</t>
  </si>
  <si>
    <t>01.10.05.</t>
  </si>
  <si>
    <t>[ReAr_18.19909914]</t>
  </si>
  <si>
    <t>Outras Receitas - Primárias - Dívida Ativa - Multas e Juros</t>
  </si>
  <si>
    <t>[Desp.Fun.V_10.6_2]</t>
  </si>
  <si>
    <t>01.10.06.</t>
  </si>
  <si>
    <t>[ReAr_18.19909921]</t>
  </si>
  <si>
    <t>Outras Receitas - Financeiras - Principal</t>
  </si>
  <si>
    <t>[Desp.Fun.V_10.7_2]</t>
  </si>
  <si>
    <t>01.10.07.</t>
  </si>
  <si>
    <t>[ReAr_18.19909922]</t>
  </si>
  <si>
    <t>Outras Receitas - Financeiras - Multas e Juros</t>
  </si>
  <si>
    <t>[Desp.Fun.V_11_2]</t>
  </si>
  <si>
    <t>01.11.</t>
  </si>
  <si>
    <t>[ReAr_18.20000000]</t>
  </si>
  <si>
    <t>[Desp.Fun.V_12_2]</t>
  </si>
  <si>
    <t>01.12.</t>
  </si>
  <si>
    <t>[ReAr_18.21000000]</t>
  </si>
  <si>
    <t>[Desp.Fun.V_12.1_2]</t>
  </si>
  <si>
    <t>01.12.01.</t>
  </si>
  <si>
    <t>[ReAr_18.21100000]</t>
  </si>
  <si>
    <t>OPERAÇÕES DE CRÉDITO - MERCADO INTERNO</t>
  </si>
  <si>
    <t>[Desp.Fun.V_12.2_2]</t>
  </si>
  <si>
    <t>01.12.02.</t>
  </si>
  <si>
    <t>[ReAr_18.21180151]</t>
  </si>
  <si>
    <t>Operações de Crédito Internas para Programas de Modernização da Administração Pública - Principal</t>
  </si>
  <si>
    <t>[Desp.Fun.V_12.3_2]</t>
  </si>
  <si>
    <t>01.12.03.</t>
  </si>
  <si>
    <t>[ReAr_18.21190011]</t>
  </si>
  <si>
    <t>Outras Operações de Crédito - Mercado Interno - Principal</t>
  </si>
  <si>
    <t>[Desp.Fun.V_13_2]</t>
  </si>
  <si>
    <t>01.13.</t>
  </si>
  <si>
    <t>[ReAr_18.22000000]</t>
  </si>
  <si>
    <t>ALIENAÇÃO DE BENS</t>
  </si>
  <si>
    <t>[Desp.Fun.V_14_2]</t>
  </si>
  <si>
    <t>01.14.</t>
  </si>
  <si>
    <t>[ReAr_18.22100000]</t>
  </si>
  <si>
    <t>ALIENAÇÃO DE BENS MÓVEIS</t>
  </si>
  <si>
    <t>[Desp.Fun.V_15_2]</t>
  </si>
  <si>
    <t>01.15.</t>
  </si>
  <si>
    <t>[ReAr_18.22130011]</t>
  </si>
  <si>
    <t>Alienação de Bens Móveis e Semoventes - Principal</t>
  </si>
  <si>
    <t>[Desp.Fun.V_16_2]</t>
  </si>
  <si>
    <t>01.16.</t>
  </si>
  <si>
    <t>[ReAr_18.22180111]</t>
  </si>
  <si>
    <t>Alienação de Investimentos Temporários - Principal</t>
  </si>
  <si>
    <t>[Desp.Fun.V_17_2]</t>
  </si>
  <si>
    <t>01.17.</t>
  </si>
  <si>
    <t>[ReAr_18.22200000]</t>
  </si>
  <si>
    <t>ALIENAÇÃO DE BENS IMÓVEIS</t>
  </si>
  <si>
    <t>[Desp.Fun.V_18_2]</t>
  </si>
  <si>
    <t>01.18.</t>
  </si>
  <si>
    <t>[ReAr_18.22200011]</t>
  </si>
  <si>
    <t>Alienação de Bens Imóveis - Principal</t>
  </si>
  <si>
    <t>[Desp.Fun.V_19_2]</t>
  </si>
  <si>
    <t>01.19.</t>
  </si>
  <si>
    <t>[ReAr_18.24000000]</t>
  </si>
  <si>
    <t>[Desp.Fun.V_20_2]</t>
  </si>
  <si>
    <t>01.20.</t>
  </si>
  <si>
    <t>[ReAr_18.24100000]</t>
  </si>
  <si>
    <t>[Desp.Fun.V_21_2]</t>
  </si>
  <si>
    <t>01.21.</t>
  </si>
  <si>
    <t>[ReAr_18.24180111]</t>
  </si>
  <si>
    <t>Transferências da União a Consórcios Públicos - Principal</t>
  </si>
  <si>
    <t>[Desp.Fun.V_22_2]</t>
  </si>
  <si>
    <t>01.22.</t>
  </si>
  <si>
    <t>[ReAr_18.24180311]</t>
  </si>
  <si>
    <t>[Desp.Fun.V_23_2]</t>
  </si>
  <si>
    <t>01.23.</t>
  </si>
  <si>
    <t>[ReAr_18.24180511]</t>
  </si>
  <si>
    <t>[Desp.Fun.V_24_2]</t>
  </si>
  <si>
    <t>01.24.</t>
  </si>
  <si>
    <t>[ReAr_18.24180811]</t>
  </si>
  <si>
    <t>[Desp.Fun.V_25_2]</t>
  </si>
  <si>
    <t>01.25.</t>
  </si>
  <si>
    <t>[ReAr_18.24181011]</t>
  </si>
  <si>
    <t>Transferências de Convênio da União para o Sistema Único de Saúde - SUS - Principal</t>
  </si>
  <si>
    <t>[Desp.Fun.V_26_2]</t>
  </si>
  <si>
    <t>01.26.</t>
  </si>
  <si>
    <t>[ReAr_18.24181021]</t>
  </si>
  <si>
    <t>Transferências de Convênio da União destinadas a Programas de Educação -  - Principal</t>
  </si>
  <si>
    <t>[Desp.Fun.V_27_2]</t>
  </si>
  <si>
    <t>01.27.</t>
  </si>
  <si>
    <t>[ReAr_18.24181051]</t>
  </si>
  <si>
    <t>Transferências de Convênios da União destinadas a Programas de Saneamento Básico - Principal</t>
  </si>
  <si>
    <t>[Desp.Fun.V_28_2]</t>
  </si>
  <si>
    <t>01.28.</t>
  </si>
  <si>
    <t>[ReAr_18.24181071]</t>
  </si>
  <si>
    <t>Transferências de Convênios da União destinadas a Programas de Infraestrutura em Transporte - Principal</t>
  </si>
  <si>
    <t>[Desp.Fun.V_99_2]</t>
  </si>
  <si>
    <t>01.29.</t>
  </si>
  <si>
    <t>[ReAr_18.24181091]</t>
  </si>
  <si>
    <t>Outras Transferências de Convênios da União - Principal</t>
  </si>
  <si>
    <t>[RPPS_BP_SRV_14]</t>
  </si>
  <si>
    <t>03.14.</t>
  </si>
  <si>
    <t>Benefícios Pagos Diretamente - Total</t>
  </si>
  <si>
    <t>Recolhimento (Valor Principal) - Janeiro</t>
  </si>
  <si>
    <t>Recolhimento (Valor Principal) - Fevereiro</t>
  </si>
  <si>
    <t>[PrFin_InstrTipo]</t>
  </si>
  <si>
    <t>[PrFin_InstrOutro]</t>
  </si>
  <si>
    <t>[PrFin_InstrNum]</t>
  </si>
  <si>
    <t>[PrFin_1B]</t>
  </si>
  <si>
    <t>[PrFin_2B]</t>
  </si>
  <si>
    <t>[PrFin_3B]</t>
  </si>
  <si>
    <t>[PrFin_4B]</t>
  </si>
  <si>
    <t>[PrFin_5B]</t>
  </si>
  <si>
    <t>[PrFin_6B]</t>
  </si>
  <si>
    <t>[CrDesemb_InstrTipo]</t>
  </si>
  <si>
    <t>[CrDesemb_InstrOutro]</t>
  </si>
  <si>
    <t>[CrDesemb_InstrNum]</t>
  </si>
  <si>
    <t>[CrDesemb_Jan]</t>
  </si>
  <si>
    <t>[CrDesemb_Fev]</t>
  </si>
  <si>
    <t>[CrDesemb_Mar]</t>
  </si>
  <si>
    <t>[CrDesemb_Abr]</t>
  </si>
  <si>
    <t>[CrDesemb_Mai]</t>
  </si>
  <si>
    <t>[CrDesemb_Jun]</t>
  </si>
  <si>
    <t>[CrDesemb_Jul]</t>
  </si>
  <si>
    <t>[CrDesemb_Ago]</t>
  </si>
  <si>
    <t>[CrDesemb_Set]</t>
  </si>
  <si>
    <t>[CrDesemb_Out]</t>
  </si>
  <si>
    <t>[CrDesemb_Nov]</t>
  </si>
  <si>
    <t>[CrDesemb_Dez]</t>
  </si>
  <si>
    <t>[Covid_LeitosDisp_1.1]</t>
  </si>
  <si>
    <t>Janeiro</t>
  </si>
  <si>
    <t>[Covid_LeitosDisp_2.1]</t>
  </si>
  <si>
    <t>Fevereiro</t>
  </si>
  <si>
    <t>[Covid_LeitosDisp_3.1]</t>
  </si>
  <si>
    <t>Março</t>
  </si>
  <si>
    <t>[Covid_LeitosDisp_4.1]</t>
  </si>
  <si>
    <t>Abril</t>
  </si>
  <si>
    <t>[Covid_LeitosDisp_5.1]</t>
  </si>
  <si>
    <t>Maio</t>
  </si>
  <si>
    <t>[Covid_LeitosDisp_6.1]</t>
  </si>
  <si>
    <t>Junho</t>
  </si>
  <si>
    <t>[Covid_LeitosDisp_7.1]</t>
  </si>
  <si>
    <t>Julho</t>
  </si>
  <si>
    <t>[Covid_LeitosDisp_8.1]</t>
  </si>
  <si>
    <t>Agosto</t>
  </si>
  <si>
    <t>[Covid_LeitosDisp_9.1]</t>
  </si>
  <si>
    <t>Setembro</t>
  </si>
  <si>
    <t>[Covid_LeitosDisp_10.1]</t>
  </si>
  <si>
    <t>Outubro</t>
  </si>
  <si>
    <t>[Covid_LeitosDisp_11.1]</t>
  </si>
  <si>
    <t>Novembro</t>
  </si>
  <si>
    <t>[Covid_LeitosDisp_12.1]</t>
  </si>
  <si>
    <t>Dezembro</t>
  </si>
  <si>
    <t>[Covid_LeitosOcup_1.1]</t>
  </si>
  <si>
    <t>[Covid_LeitosOcup_2.1]</t>
  </si>
  <si>
    <t>[Covid_LeitosOcup_3.1]</t>
  </si>
  <si>
    <t>[Covid_LeitosOcup_4.1]</t>
  </si>
  <si>
    <t>[Covid_LeitosOcup_5.1]</t>
  </si>
  <si>
    <t>[Covid_LeitosOcup_6.1]</t>
  </si>
  <si>
    <t>[Covid_LeitosOcup_7.1]</t>
  </si>
  <si>
    <t>[Covid_LeitosOcup_8.1]</t>
  </si>
  <si>
    <t>[Covid_LeitosOcup_9.1]</t>
  </si>
  <si>
    <t>[Covid_LeitosOcup_10.1]</t>
  </si>
  <si>
    <t>[Covid_LeitosOcup_11.1]</t>
  </si>
  <si>
    <t>[Covid_LeitosOcup_12.1]</t>
  </si>
  <si>
    <t>[Covid_Testes_1.1]</t>
  </si>
  <si>
    <t>[Covid_Testes_2.1]</t>
  </si>
  <si>
    <t>[Covid_Testes_3.1]</t>
  </si>
  <si>
    <t>[Covid_Testes_4.1]</t>
  </si>
  <si>
    <t>[Covid_Testes_5.1]</t>
  </si>
  <si>
    <t>[Covid_Testes_6.1]</t>
  </si>
  <si>
    <t>[Covid_Testes_7.1]</t>
  </si>
  <si>
    <t>[Covid_Testes_8.1]</t>
  </si>
  <si>
    <t>[Covid_Testes_9.1]</t>
  </si>
  <si>
    <t>[Covid_Testes_10.1]</t>
  </si>
  <si>
    <t>[Covid_Testes_11.1]</t>
  </si>
  <si>
    <t>[Covid_Testes_12.1]</t>
  </si>
  <si>
    <t>[Covid_Pacientes_1.1]</t>
  </si>
  <si>
    <t>[Covid_Pacientes_2.1]</t>
  </si>
  <si>
    <t>[Covid_Pacientes_3.1]</t>
  </si>
  <si>
    <t>[Covid_Pacientes_4.1]</t>
  </si>
  <si>
    <t>[Covid_Pacientes_5.1]</t>
  </si>
  <si>
    <t>[Covid_Pacientes_6.1]</t>
  </si>
  <si>
    <t>[Covid_Pacientes_7.1]</t>
  </si>
  <si>
    <t>[Covid_Pacientes_8.1]</t>
  </si>
  <si>
    <t>[Covid_Pacientes_9.1]</t>
  </si>
  <si>
    <t>[Covid_Pacientes_10.1]</t>
  </si>
  <si>
    <t>[Covid_Pacientes_11.1]</t>
  </si>
  <si>
    <t>[Covid_Pacientes_12.1]</t>
  </si>
  <si>
    <t>[Covid_PacientesGraves_1.1]</t>
  </si>
  <si>
    <t>[Covid_PacientesGraves_2.1]</t>
  </si>
  <si>
    <t>[Covid_PacientesGraves_3.1]</t>
  </si>
  <si>
    <t>[Covid_PacientesGraves_4.1]</t>
  </si>
  <si>
    <t>[Covid_PacientesGraves_5.1]</t>
  </si>
  <si>
    <t>[Covid_PacientesGraves_6.1]</t>
  </si>
  <si>
    <t>[Covid_PacientesGraves_7.1]</t>
  </si>
  <si>
    <t>[Covid_PacientesGraves_8.1]</t>
  </si>
  <si>
    <t>[Covid_PacientesGraves_9.1]</t>
  </si>
  <si>
    <t>[Covid_PacientesGraves_10.1]</t>
  </si>
  <si>
    <t>[Covid_PacientesGraves_11.1]</t>
  </si>
  <si>
    <t>[Covid_PacientesGraves_12.1]</t>
  </si>
  <si>
    <t>[Covid_Recuperados_1.1]</t>
  </si>
  <si>
    <t>[Covid_Recuperados_2.1]</t>
  </si>
  <si>
    <t>[Covid_Recuperados_3.1]</t>
  </si>
  <si>
    <t>[Covid_Recuperados_4.1]</t>
  </si>
  <si>
    <t>[Covid_Recuperados_5.1]</t>
  </si>
  <si>
    <t>[Covid_Recuperados_6.1]</t>
  </si>
  <si>
    <t>[Covid_Recuperados_7.1]</t>
  </si>
  <si>
    <t>[Covid_Recuperados_8.1]</t>
  </si>
  <si>
    <t>[Covid_Recuperados_9.1]</t>
  </si>
  <si>
    <t>[Covid_Recuperados_10.1]</t>
  </si>
  <si>
    <t>[Covid_Recuperados_11.1]</t>
  </si>
  <si>
    <t>[Covid_Recuperados_12.1]</t>
  </si>
  <si>
    <t>[Covid_Obitos_1.1]</t>
  </si>
  <si>
    <t>[Covid_Obitos_2.1]</t>
  </si>
  <si>
    <t>[Covid_Obitos_3.1]</t>
  </si>
  <si>
    <t>[Covid_Obitos_4.1]</t>
  </si>
  <si>
    <t>[Covid_Obitos_5.1]</t>
  </si>
  <si>
    <t>[Covid_Obitos_6.1]</t>
  </si>
  <si>
    <t>[Covid_Obitos_7.1]</t>
  </si>
  <si>
    <t>[Covid_Obitos_8.1]</t>
  </si>
  <si>
    <t>[Covid_Obitos_9.1]</t>
  </si>
  <si>
    <t>[Covid_Obitos_10.1]</t>
  </si>
  <si>
    <t>[Covid_Obitos_11.1]</t>
  </si>
  <si>
    <t>[Covid_Obitos_12.1]</t>
  </si>
  <si>
    <t>[Covid_CID10_Covid]</t>
  </si>
  <si>
    <t>[Covid_CID10_Neoplasias]</t>
  </si>
  <si>
    <t>[Covid_CID10_Diabetes]</t>
  </si>
  <si>
    <t>[Covid_CID10_Coracao]</t>
  </si>
  <si>
    <t>[Covid_CID10_Cerebro]</t>
  </si>
  <si>
    <t>[Covid_CID10_Influenza]</t>
  </si>
  <si>
    <t>[Covid_CID10_OutrasRespirat]</t>
  </si>
  <si>
    <t>[Covid_CID10_Acidentes]</t>
  </si>
  <si>
    <t>[Covid_CID10_Agressoes]</t>
  </si>
  <si>
    <t>[Covid_CID10_DemaisObitos]</t>
  </si>
  <si>
    <t>[Covid_CID10_Total]</t>
  </si>
  <si>
    <t>[Covid_CID10_NascidosVivos]</t>
  </si>
  <si>
    <t>[Covid_CID10_TxMortalidade]</t>
  </si>
  <si>
    <t>[VacPfizerJanRec]</t>
  </si>
  <si>
    <t>Número de vacinas Pfizer recebidas em Janeiro</t>
  </si>
  <si>
    <t>[VacPfizerFevRec]</t>
  </si>
  <si>
    <t>Número de vacinas Pfizer recebidas em Fevereiro</t>
  </si>
  <si>
    <t>[VacPfizerMarRec]</t>
  </si>
  <si>
    <t>Número de vacinas Pfizer recebidas em Março</t>
  </si>
  <si>
    <t>[VacPfizerAbrRec]</t>
  </si>
  <si>
    <t>Número de vacinas Pfizer recebidas em Abril</t>
  </si>
  <si>
    <t>[VacPfizerMaiRec]</t>
  </si>
  <si>
    <t>Número de vacinas Pfizer recebidas em Maio</t>
  </si>
  <si>
    <t>[VacPfizerJunRec]</t>
  </si>
  <si>
    <t>Número de vacinas Pfizer recebidas em Junho</t>
  </si>
  <si>
    <t>[VacPfizerJulRec]</t>
  </si>
  <si>
    <t>Número de vacinas Pfizer recebidas em Julho</t>
  </si>
  <si>
    <t>[VacPfizerAgoRec]</t>
  </si>
  <si>
    <t>Número de vacinas Pfizer recebidas em Agosto</t>
  </si>
  <si>
    <t>[VacPfizerSetRec]</t>
  </si>
  <si>
    <t>Número de vacinas Pfizer recebidas em Setembro</t>
  </si>
  <si>
    <t>[VacPfizerOutRec]</t>
  </si>
  <si>
    <t>Número de vacinas Pfizer recebidas em Outubro</t>
  </si>
  <si>
    <t>[VacPfizerNovRec]</t>
  </si>
  <si>
    <t>Número de vacinas Pfizer recebidas em Novembro</t>
  </si>
  <si>
    <t>[VacPfizerDezRec]</t>
  </si>
  <si>
    <t>Número de vacinas Pfizer recebidas em Dezembro</t>
  </si>
  <si>
    <t>[VacPfizerJanAplic]</t>
  </si>
  <si>
    <t>Número de vacinas Pfizer aplicadas em Janeiro</t>
  </si>
  <si>
    <t>[VacPfizerFevAplic]</t>
  </si>
  <si>
    <t>Número de vacinas Pfizer aplicadas em Fevereiro</t>
  </si>
  <si>
    <t>[VacPfizerMarAplic]</t>
  </si>
  <si>
    <t>Número de vacinas Pfizer aplicadas em Março</t>
  </si>
  <si>
    <t>[VacPfizerAbrAplic]</t>
  </si>
  <si>
    <t>Número de vacinas Pfizer aplicadas em Abril</t>
  </si>
  <si>
    <t>[VacPfizerMaiAplic]</t>
  </si>
  <si>
    <t>Número de vacinas Pfizer aplicadas em Maio</t>
  </si>
  <si>
    <t>[VacPfizerJunAplic]</t>
  </si>
  <si>
    <t>Número de vacinas Pfizer aplicadas em Junho</t>
  </si>
  <si>
    <t>[VacPfizerJulAplic]</t>
  </si>
  <si>
    <t>Número de vacinas Pfizer aplicadas em Julho</t>
  </si>
  <si>
    <t>[VacPfizerAgoAplic]</t>
  </si>
  <si>
    <t>Número de vacinas Pfizer aplicadas em Agosto</t>
  </si>
  <si>
    <t>[VacPfizerSetAplic]</t>
  </si>
  <si>
    <t>Número de vacinas Pfizer aplicadas em Setembro</t>
  </si>
  <si>
    <t>[VacPfizerOutAplic]</t>
  </si>
  <si>
    <t>Número de vacinas Pfizer aplicadas em Outubro</t>
  </si>
  <si>
    <t>[VacPfizerNovAplic]</t>
  </si>
  <si>
    <t>Número de vacinas Pfizer aplicadas em Novembro</t>
  </si>
  <si>
    <t>[VacPfizerDezAplic]</t>
  </si>
  <si>
    <t>Número de vacinas Pfizer aplicadas em Dezembro</t>
  </si>
  <si>
    <t>[VacCoronavacJanRec]</t>
  </si>
  <si>
    <t>Número de vacinas Coronavac recebidas em Janeiro</t>
  </si>
  <si>
    <t>[VacCoronavacFevRec]</t>
  </si>
  <si>
    <t>Número de vacinas Coronavac recebidas em Fevereiro</t>
  </si>
  <si>
    <t>[VacCoronavacMarRec]</t>
  </si>
  <si>
    <t>Número de vacinas Coronavac recebidas em Março</t>
  </si>
  <si>
    <t>[VacCoronavacAbrRec]</t>
  </si>
  <si>
    <t>Número de vacinas Coronavac recebidas em Abril</t>
  </si>
  <si>
    <t>[VacCoronavacMaiRec]</t>
  </si>
  <si>
    <t>Número de vacinas Coronavac recebidas em Maio</t>
  </si>
  <si>
    <t>[VacCoronavacJunRec]</t>
  </si>
  <si>
    <t>Número de vacinas Coronavac recebidas em Junho</t>
  </si>
  <si>
    <t>[VacCoronavacJulRec]</t>
  </si>
  <si>
    <t>Número de vacinas Coronavac recebidas em Julho</t>
  </si>
  <si>
    <t>[VacCoronavacAgoRec]</t>
  </si>
  <si>
    <t>Número de vacinas Coronavac recebidas em Agosto</t>
  </si>
  <si>
    <t>[VacCoronavacSetRec]</t>
  </si>
  <si>
    <t>Número de vacinas Coronavac recebidas em Setembro</t>
  </si>
  <si>
    <t>[VacCoronavacOutRec]</t>
  </si>
  <si>
    <t>Número de vacinas Coronavac recebidas em Outubro</t>
  </si>
  <si>
    <t>[VacCoronavacNovRec]</t>
  </si>
  <si>
    <t>Número de vacinas Coronavac recebidas em Novembro</t>
  </si>
  <si>
    <t>[VacCoronavacDezRec]</t>
  </si>
  <si>
    <t>Número de vacinas Coronavac recebidas em Dezembro</t>
  </si>
  <si>
    <t>[VacCoronavacJanAplic]</t>
  </si>
  <si>
    <t>Número de vacinas Coronavac aplicadas em Janeiro</t>
  </si>
  <si>
    <t>[VacCoronavacFevAplic]</t>
  </si>
  <si>
    <t>Número de vacinas Coronavac aplicadas em Fevereiro</t>
  </si>
  <si>
    <t>[VacCoronavacMarAplic]</t>
  </si>
  <si>
    <t>Número de vacinas Coronavac aplicadas em Março</t>
  </si>
  <si>
    <t>[VacCoronavacAbrAplic]</t>
  </si>
  <si>
    <t>Número de vacinas Coronavac aplicadas em Abril</t>
  </si>
  <si>
    <t>[VacCoronavacMaiAplic]</t>
  </si>
  <si>
    <t>Número de vacinas Coronavac aplicadas em Maio</t>
  </si>
  <si>
    <t>[VacCoronavacJunAplic]</t>
  </si>
  <si>
    <t>Número de vacinas Coronavac aplicadas em Junho</t>
  </si>
  <si>
    <t>[VacCoronavacJulAplic]</t>
  </si>
  <si>
    <t>Número de vacinas Coronavac aplicadas em Julho</t>
  </si>
  <si>
    <t>[VacCoronavacAgoAplic]</t>
  </si>
  <si>
    <t>Número de vacinas Coronavac aplicadas em Agosto</t>
  </si>
  <si>
    <t>[VacCoronavacSetAplic]</t>
  </si>
  <si>
    <t>Número de vacinas Coronavac aplicadas em Setembro</t>
  </si>
  <si>
    <t>[VacCoronavacOutAplic]</t>
  </si>
  <si>
    <t>Número de vacinas Coronavac aplicadas em Outubro</t>
  </si>
  <si>
    <t>[VacCoronavacNovAplic]</t>
  </si>
  <si>
    <t>Número de vacinas Coronavac aplicadas em Novembro</t>
  </si>
  <si>
    <t>[VacCoronavacDezAplic]</t>
  </si>
  <si>
    <t>Número de vacinas Coronavac aplicadas em Dezembro</t>
  </si>
  <si>
    <t>[VacAstraZenecaJanRec]</t>
  </si>
  <si>
    <t>Número de vacinas AstraZeneca recebidas em Janeiro</t>
  </si>
  <si>
    <t>[VacAstraZenecaFevRec]</t>
  </si>
  <si>
    <t>Número de vacinas AstraZeneca recebidas em Fevereiro</t>
  </si>
  <si>
    <t>[VacAstraZenecaMarRec]</t>
  </si>
  <si>
    <t>Número de vacinas AstraZeneca recebidas em Março</t>
  </si>
  <si>
    <t>[VacAstraZenecaAbrRec]</t>
  </si>
  <si>
    <t>Número de vacinas AstraZeneca recebidas em Abril</t>
  </si>
  <si>
    <t>[VacAstraZenecaMaiRec]</t>
  </si>
  <si>
    <t>Número de vacinas AstraZeneca recebidas em Maio</t>
  </si>
  <si>
    <t>[VacAstraZenecaJunRec]</t>
  </si>
  <si>
    <t>Número de vacinas AstraZeneca recebidas em Junho</t>
  </si>
  <si>
    <t>[VacAstraZenecaJulRec]</t>
  </si>
  <si>
    <t>Número de vacinas AstraZeneca recebidas em Julho</t>
  </si>
  <si>
    <t>[VacAstraZenecaAgoRec]</t>
  </si>
  <si>
    <t>Número de vacinas AstraZeneca recebidas em Agosto</t>
  </si>
  <si>
    <t>[VacAstraZenecaSetRec]</t>
  </si>
  <si>
    <t>Número de vacinas AstraZeneca recebidas em Setembro</t>
  </si>
  <si>
    <t>[VacAstraZenecaOutRec]</t>
  </si>
  <si>
    <t>Número de vacinas AstraZeneca recebidas em Outubro</t>
  </si>
  <si>
    <t>[VacAstraZenecaNovRec]</t>
  </si>
  <si>
    <t>Número de vacinas AstraZeneca recebidas em Novembro</t>
  </si>
  <si>
    <t>[VacAstraZenecaDezRec]</t>
  </si>
  <si>
    <t>Número de vacinas AstraZeneca recebidas em Dezembro</t>
  </si>
  <si>
    <t>[VacAstraZenecaJanAplic]</t>
  </si>
  <si>
    <t>Número de vacinas AstraZeneca aplicadas em Janeiro</t>
  </si>
  <si>
    <t>[VacAstraZenecaFevAplic]</t>
  </si>
  <si>
    <t>Número de vacinas AstraZeneca aplicadas em Fevereiro</t>
  </si>
  <si>
    <t>[VacAstraZenecaMarAplic]</t>
  </si>
  <si>
    <t>Número de vacinas AstraZeneca aplicadas em Março</t>
  </si>
  <si>
    <t>[VacAstraZenecaAbrAplic]</t>
  </si>
  <si>
    <t>Número de vacinas AstraZeneca aplicadas em Abril</t>
  </si>
  <si>
    <t>[VacAstraZenecaMaiAplic]</t>
  </si>
  <si>
    <t>Número de vacinas AstraZeneca aplicadas em Maio</t>
  </si>
  <si>
    <t>[VacAstraZenecaJunAplic]</t>
  </si>
  <si>
    <t>Número de vacinas AstraZeneca aplicadas em Junho</t>
  </si>
  <si>
    <t>[VacAstraZenecaJulAplic]</t>
  </si>
  <si>
    <t>Número de vacinas AstraZeneca aplicadas em Julho</t>
  </si>
  <si>
    <t>[VacAstraZenecaAgoAplic]</t>
  </si>
  <si>
    <t>Número de vacinas AstraZeneca aplicadas em Agosto</t>
  </si>
  <si>
    <t>[VacAstraZenecaSetAplic]</t>
  </si>
  <si>
    <t>Número de vacinas AstraZeneca aplicadas em Setembro</t>
  </si>
  <si>
    <t>[VacAstraZenecaOutAplic]</t>
  </si>
  <si>
    <t>Número de vacinas AstraZeneca aplicadas em Outubro</t>
  </si>
  <si>
    <t>[VacAstraZenecaNovAplic]</t>
  </si>
  <si>
    <t>Número de vacinas AstraZeneca aplicadas em Novembro</t>
  </si>
  <si>
    <t>[VacAstraZenecaDezAplic]</t>
  </si>
  <si>
    <t>Número de vacinas AstraZeneca aplicadas em Dezembro</t>
  </si>
  <si>
    <t>[VacJanssenJanRec]</t>
  </si>
  <si>
    <t>Número de vacinas Janssen recebidas em Janeiro</t>
  </si>
  <si>
    <t>[VacJanssenFevRec]</t>
  </si>
  <si>
    <t>Número de vacinas Janssen recebidas em Fevereiro</t>
  </si>
  <si>
    <t>[VacJanssenMarRec]</t>
  </si>
  <si>
    <t>Número de vacinas Janssen recebidas em Março</t>
  </si>
  <si>
    <t>[VacJanssenAbrRec]</t>
  </si>
  <si>
    <t>Número de vacinas Janssen recebidas em Abril</t>
  </si>
  <si>
    <t>[VacJanssenMaiRec]</t>
  </si>
  <si>
    <t>Número de vacinas Janssen recebidas em Maio</t>
  </si>
  <si>
    <t>[VacJanssenJunRec]</t>
  </si>
  <si>
    <t>Número de vacinas Janssen recebidas em Junho</t>
  </si>
  <si>
    <t>[VacJanssenJulRec]</t>
  </si>
  <si>
    <t>Número de vacinas Janssen recebidas em Julho</t>
  </si>
  <si>
    <t>[VacJanssenAgoRec]</t>
  </si>
  <si>
    <t>Número de vacinas Janssen recebidas em Agosto</t>
  </si>
  <si>
    <t>[VacJanssenSetRec]</t>
  </si>
  <si>
    <t>Número de vacinas Janssen recebidas em Setembro</t>
  </si>
  <si>
    <t>[VacJanssenOutRec]</t>
  </si>
  <si>
    <t>Número de vacinas Janssen recebidas em Outubro</t>
  </si>
  <si>
    <t>[VacJanssenNovRec]</t>
  </si>
  <si>
    <t>Número de vacinas Janssen recebidas em Novembro</t>
  </si>
  <si>
    <t>[VacJanssenDezRec]</t>
  </si>
  <si>
    <t>Número de vacinas Janssen recebidas em Dezembro</t>
  </si>
  <si>
    <t>[VacJanssenJanAplic]</t>
  </si>
  <si>
    <t>Número de vacinas Janssen aplicadas em Janeiro</t>
  </si>
  <si>
    <t>[VacJanssenFevAplic]</t>
  </si>
  <si>
    <t>Número de vacinas Janssen aplicadas em Fevereiro</t>
  </si>
  <si>
    <t>[VacJanssenMarAplic]</t>
  </si>
  <si>
    <t>Número de vacinas Janssen aplicadas em Março</t>
  </si>
  <si>
    <t>[VacJanssenAbrAplic]</t>
  </si>
  <si>
    <t>Número de vacinas Janssen aplicadas em Abril</t>
  </si>
  <si>
    <t>[VacJanssenMaiAplic]</t>
  </si>
  <si>
    <t>Número de vacinas Janssen aplicadas em Maio</t>
  </si>
  <si>
    <t>[VacJanssenJunAplic]</t>
  </si>
  <si>
    <t>Número de vacinas Janssen aplicadas em Junho</t>
  </si>
  <si>
    <t>[VacJanssenJulAplic]</t>
  </si>
  <si>
    <t>Número de vacinas Janssen aplicadas em Julho</t>
  </si>
  <si>
    <t>[VacJanssenAgoAplic]</t>
  </si>
  <si>
    <t>Número de vacinas Janssen aplicadas em Agosto</t>
  </si>
  <si>
    <t>[VacJanssenSetAplic]</t>
  </si>
  <si>
    <t>Número de vacinas Janssen aplicadas em Setembro</t>
  </si>
  <si>
    <t>[VacJanssenOutAplic]</t>
  </si>
  <si>
    <t>Número de vacinas Janssen aplicadas em Outubro</t>
  </si>
  <si>
    <t>[VacJanssenNovAplic]</t>
  </si>
  <si>
    <t>Número de vacinas Janssen aplicadas em Novembro</t>
  </si>
  <si>
    <t>[VacJanssenDezAplic]</t>
  </si>
  <si>
    <t>Número de vacinas Janssen aplicadas em Dezembro</t>
  </si>
  <si>
    <t>[VacTotalJanRec]</t>
  </si>
  <si>
    <t>Número de vacinas Total recebidas em Janeiro</t>
  </si>
  <si>
    <t>[VacTotalFevRec]</t>
  </si>
  <si>
    <t>Número de vacinas Total recebidas em Fevereiro</t>
  </si>
  <si>
    <t>[VacTotalMarRec]</t>
  </si>
  <si>
    <t>Número de vacinas Total recebidas em Março</t>
  </si>
  <si>
    <t>[VacTotalAbrRec]</t>
  </si>
  <si>
    <t>Número de vacinas Total recebidas em Abril</t>
  </si>
  <si>
    <t>[VacTotalMaiRec]</t>
  </si>
  <si>
    <t>Número de vacinas Total recebidas em Maio</t>
  </si>
  <si>
    <t>[VacTotalJunRec]</t>
  </si>
  <si>
    <t>Número de vacinas Total recebidas em Junho</t>
  </si>
  <si>
    <t>[VacTotalJulRec]</t>
  </si>
  <si>
    <t>Número de vacinas Total recebidas em Julho</t>
  </si>
  <si>
    <t>[VacTotalAgoRec]</t>
  </si>
  <si>
    <t>Número de vacinas Total recebidas em Agosto</t>
  </si>
  <si>
    <t>[VacTotalSetRec]</t>
  </si>
  <si>
    <t>Número de vacinas Total recebidas em Setembro</t>
  </si>
  <si>
    <t>[VacTotalOutRec]</t>
  </si>
  <si>
    <t>Número de vacinas Total recebidas em Outubro</t>
  </si>
  <si>
    <t>[VacTotalNovRec]</t>
  </si>
  <si>
    <t>Número de vacinas Total recebidas em Novembro</t>
  </si>
  <si>
    <t>[VacTotalDezRec]</t>
  </si>
  <si>
    <t>Número de vacinas Total recebidas em Dezembro</t>
  </si>
  <si>
    <t>[VacTotalJanAplic]</t>
  </si>
  <si>
    <t>Número de vacinas Total aplicadas em Janeiro</t>
  </si>
  <si>
    <t>[VacTotalFevAplic]</t>
  </si>
  <si>
    <t>Número de vacinas Total aplicadas em Fevereiro</t>
  </si>
  <si>
    <t>[VacTotalMarAplic]</t>
  </si>
  <si>
    <t>Número de vacinas Total aplicadas em Março</t>
  </si>
  <si>
    <t>[VacTotalAbrAplic]</t>
  </si>
  <si>
    <t>Número de vacinas Total aplicadas em Abril</t>
  </si>
  <si>
    <t>[VacTotalMaiAplic]</t>
  </si>
  <si>
    <t>Número de vacinas Total aplicadas em Maio</t>
  </si>
  <si>
    <t>[VacTotalJunAplic]</t>
  </si>
  <si>
    <t>Número de vacinas Total aplicadas em Junho</t>
  </si>
  <si>
    <t>[VacTotalJulAplic]</t>
  </si>
  <si>
    <t>Número de vacinas Total aplicadas em Julho</t>
  </si>
  <si>
    <t>[VacTotalAgoAplic]</t>
  </si>
  <si>
    <t>Número de vacinas Total aplicadas em Agosto</t>
  </si>
  <si>
    <t>[VacTotalSetAplic]</t>
  </si>
  <si>
    <t>Número de vacinas Total aplicadas em Setembro</t>
  </si>
  <si>
    <t>[VacTotalOutAplic]</t>
  </si>
  <si>
    <t>Número de vacinas Total aplicadas em Outubro</t>
  </si>
  <si>
    <t>[VacTotalNovAplic]</t>
  </si>
  <si>
    <t>Número de vacinas Total aplicadas em Novembro</t>
  </si>
  <si>
    <t>[VacTotalDezAplic]</t>
  </si>
  <si>
    <t>Número de vacinas Total aplicadas em Dezembro</t>
  </si>
  <si>
    <t>[VacPfizerTotalRec]</t>
  </si>
  <si>
    <t>[VacCoronavacTotalRec]</t>
  </si>
  <si>
    <t>[VacAstraZenecaTotalRec]</t>
  </si>
  <si>
    <t>[VacJanssenTotalRec]</t>
  </si>
  <si>
    <t>[VacTotalTotalRec]</t>
  </si>
  <si>
    <t>[VacPfizerTotalAplic]</t>
  </si>
  <si>
    <t>[VacCoronavacTotalAplic]</t>
  </si>
  <si>
    <t>[VacAstraZenecaTotalAplic]</t>
  </si>
  <si>
    <t>[VacJanssenTotalAplic]</t>
  </si>
  <si>
    <t>[VacTotalTotalAplic]</t>
  </si>
  <si>
    <t>COORDENADORIA DE CONTROLE EXTERNO - DEPARTAMENTO DE CONTROLE MUNICIPAL</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</si>
  <si>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</si>
  <si>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 xml:space="preserve">                                                                                       MUNICÍPIO:</t>
  </si>
  <si>
    <t>FORMULÁRIO:</t>
  </si>
  <si>
    <t>SITUAÇÃO:</t>
  </si>
  <si>
    <r>
      <rPr>
        <b/>
        <sz val="12"/>
        <color indexed="30"/>
        <rFont val="Times New Roman"/>
        <family val="1"/>
      </rPr>
      <t>01</t>
    </r>
    <r>
      <rPr>
        <sz val="12"/>
        <rFont val="Times New Roman"/>
        <family val="1"/>
      </rPr>
      <t xml:space="preserve"> Dados do responsável pelo preenchimento deste aplicativo</t>
    </r>
  </si>
  <si>
    <r>
      <rPr>
        <b/>
        <sz val="12"/>
        <color indexed="30"/>
        <rFont val="Times New Roman"/>
        <family val="1"/>
      </rPr>
      <t>02</t>
    </r>
    <r>
      <rPr>
        <sz val="12"/>
        <rFont val="Times New Roman"/>
        <family val="1"/>
      </rPr>
      <t xml:space="preserve"> Receita Estimada e Despesa Fixada</t>
    </r>
  </si>
  <si>
    <r>
      <rPr>
        <b/>
        <sz val="12"/>
        <color indexed="30"/>
        <rFont val="Times New Roman"/>
        <family val="1"/>
      </rPr>
      <t>03</t>
    </r>
    <r>
      <rPr>
        <sz val="12"/>
        <rFont val="Times New Roman"/>
        <family val="1"/>
      </rPr>
      <t xml:space="preserve"> Receita Arrecadada no Exercício</t>
    </r>
  </si>
  <si>
    <r>
      <rPr>
        <b/>
        <sz val="12"/>
        <color indexed="30"/>
        <rFont val="Times New Roman"/>
        <family val="1"/>
      </rPr>
      <t>04</t>
    </r>
    <r>
      <rPr>
        <sz val="12"/>
        <rFont val="Times New Roman"/>
        <family val="1"/>
      </rPr>
      <t xml:space="preserve"> Demonstrativo da despesa realizada por funções e subfunções</t>
    </r>
  </si>
  <si>
    <r>
      <rPr>
        <b/>
        <sz val="12"/>
        <color indexed="30"/>
        <rFont val="Times New Roman"/>
        <family val="1"/>
      </rPr>
      <t>05</t>
    </r>
    <r>
      <rPr>
        <sz val="12"/>
        <rFont val="Times New Roman"/>
        <family val="1"/>
      </rPr>
      <t xml:space="preserve"> Demonstrativo da Despesa Total com Pessoal</t>
    </r>
  </si>
  <si>
    <r>
      <rPr>
        <b/>
        <sz val="12"/>
        <color indexed="30"/>
        <rFont val="Times New Roman"/>
        <family val="1"/>
      </rPr>
      <t>06</t>
    </r>
    <r>
      <rPr>
        <sz val="12"/>
        <color indexed="30"/>
        <rFont val="Times New Roman"/>
        <family val="1"/>
      </rPr>
      <t xml:space="preserve"> </t>
    </r>
    <r>
      <rPr>
        <sz val="12"/>
        <rFont val="Times New Roman"/>
        <family val="1"/>
      </rPr>
      <t>Demonstrativo das despesas com ações típicas de manutenção e desenvolvimento do ensino</t>
    </r>
  </si>
  <si>
    <r>
      <rPr>
        <b/>
        <sz val="12"/>
        <color indexed="30"/>
        <rFont val="Times New Roman"/>
        <family val="1"/>
      </rPr>
      <t>07</t>
    </r>
    <r>
      <rPr>
        <sz val="12"/>
        <rFont val="Times New Roman"/>
        <family val="1"/>
      </rPr>
      <t xml:space="preserve"> Pagamento dos Profissionais da Educação Básica com Recursos do FUNDEB</t>
    </r>
  </si>
  <si>
    <r>
      <rPr>
        <b/>
        <sz val="12"/>
        <color indexed="30"/>
        <rFont val="Times New Roman"/>
        <family val="1"/>
      </rPr>
      <t>08</t>
    </r>
    <r>
      <rPr>
        <sz val="12"/>
        <rFont val="Times New Roman"/>
        <family val="1"/>
      </rPr>
      <t xml:space="preserve"> Saldo Conciliado da Conta do FUNDEB</t>
    </r>
  </si>
  <si>
    <r>
      <rPr>
        <b/>
        <sz val="12"/>
        <color indexed="30"/>
        <rFont val="Times New Roman"/>
        <family val="1"/>
      </rPr>
      <t>09</t>
    </r>
    <r>
      <rPr>
        <sz val="12"/>
        <rFont val="Times New Roman"/>
        <family val="1"/>
      </rPr>
      <t xml:space="preserve"> Complementação da União ao FUNDEB - VAAT</t>
    </r>
  </si>
  <si>
    <r>
      <rPr>
        <b/>
        <sz val="12"/>
        <color indexed="30"/>
        <rFont val="Times New Roman"/>
        <family val="1"/>
      </rPr>
      <t>10</t>
    </r>
    <r>
      <rPr>
        <sz val="12"/>
        <rFont val="Times New Roman"/>
        <family val="1"/>
      </rPr>
      <t xml:space="preserve"> Aplicação em Serviços Públicos de Saúde</t>
    </r>
  </si>
  <si>
    <r>
      <rPr>
        <b/>
        <sz val="12"/>
        <color indexed="30"/>
        <rFont val="Times New Roman"/>
        <family val="1"/>
      </rPr>
      <t>11</t>
    </r>
    <r>
      <rPr>
        <sz val="12"/>
        <rFont val="Times New Roman"/>
        <family val="1"/>
      </rPr>
      <t xml:space="preserve"> Informações Diversas acerca do Ativo, do Passivo e da Dívida Ativa</t>
    </r>
  </si>
  <si>
    <r>
      <rPr>
        <b/>
        <sz val="12"/>
        <color indexed="30"/>
        <rFont val="Times New Roman"/>
        <family val="1"/>
      </rPr>
      <t>12</t>
    </r>
    <r>
      <rPr>
        <sz val="12"/>
        <color indexed="30"/>
        <rFont val="Times New Roman"/>
        <family val="1"/>
      </rPr>
      <t xml:space="preserve"> </t>
    </r>
    <r>
      <rPr>
        <sz val="12"/>
        <rFont val="Times New Roman"/>
        <family val="1"/>
      </rPr>
      <t>Demonstrativo da Dívida Consolidada Líquida  -  RGF, ANEXO II (LRF, art. 55, inciso I, alínea "b")</t>
    </r>
  </si>
  <si>
    <r>
      <rPr>
        <b/>
        <sz val="12"/>
        <color indexed="30"/>
        <rFont val="Times New Roman"/>
        <family val="1"/>
      </rPr>
      <t>13</t>
    </r>
    <r>
      <rPr>
        <sz val="12"/>
        <rFont val="Times New Roman"/>
        <family val="1"/>
      </rPr>
      <t xml:space="preserve"> Repasse de Duodécimo para a Câmara Municipal</t>
    </r>
  </si>
  <si>
    <r>
      <rPr>
        <b/>
        <sz val="12"/>
        <color indexed="30"/>
        <rFont val="Times New Roman"/>
        <family val="1"/>
      </rPr>
      <t>14</t>
    </r>
    <r>
      <rPr>
        <sz val="12"/>
        <rFont val="Times New Roman"/>
        <family val="1"/>
      </rPr>
      <t xml:space="preserve"> Subsídio Fixado - Prefeito</t>
    </r>
  </si>
  <si>
    <r>
      <rPr>
        <b/>
        <sz val="12"/>
        <color indexed="30"/>
        <rFont val="Times New Roman"/>
        <family val="1"/>
      </rPr>
      <t>15</t>
    </r>
    <r>
      <rPr>
        <sz val="12"/>
        <color indexed="30"/>
        <rFont val="Times New Roman"/>
        <family val="1"/>
      </rPr>
      <t xml:space="preserve"> </t>
    </r>
    <r>
      <rPr>
        <sz val="12"/>
        <rFont val="Times New Roman"/>
        <family val="1"/>
      </rPr>
      <t>Vantagens remuneratórias</t>
    </r>
  </si>
  <si>
    <r>
      <rPr>
        <b/>
        <sz val="12"/>
        <color indexed="30"/>
        <rFont val="Times New Roman"/>
        <family val="1"/>
      </rPr>
      <t>16</t>
    </r>
    <r>
      <rPr>
        <sz val="12"/>
        <color indexed="30"/>
        <rFont val="Times New Roman"/>
        <family val="1"/>
      </rPr>
      <t xml:space="preserve"> </t>
    </r>
    <r>
      <rPr>
        <sz val="12"/>
        <rFont val="Times New Roman"/>
        <family val="1"/>
      </rPr>
      <t>Demonstrativo de Recolhimento das Contribuições Previdenciárias ao RPPS</t>
    </r>
  </si>
  <si>
    <r>
      <rPr>
        <b/>
        <sz val="12"/>
        <color indexed="30"/>
        <rFont val="Times New Roman"/>
        <family val="1"/>
      </rPr>
      <t>17</t>
    </r>
    <r>
      <rPr>
        <sz val="12"/>
        <rFont val="Times New Roman"/>
        <family val="1"/>
      </rPr>
      <t xml:space="preserve"> Demonstrativo de Recolhimento das Contribuições Previdenciárias ao RGPS</t>
    </r>
  </si>
  <si>
    <r>
      <rPr>
        <b/>
        <sz val="12"/>
        <color indexed="30"/>
        <rFont val="Times New Roman"/>
        <family val="1"/>
      </rPr>
      <t>18</t>
    </r>
    <r>
      <rPr>
        <sz val="12"/>
        <color indexed="30"/>
        <rFont val="Times New Roman"/>
        <family val="1"/>
      </rPr>
      <t xml:space="preserve"> </t>
    </r>
    <r>
      <rPr>
        <sz val="12"/>
        <rFont val="Times New Roman"/>
        <family val="1"/>
      </rPr>
      <t>Programação Financeira</t>
    </r>
  </si>
  <si>
    <r>
      <rPr>
        <b/>
        <sz val="12"/>
        <color indexed="30"/>
        <rFont val="Times New Roman"/>
        <family val="1"/>
      </rPr>
      <t>19</t>
    </r>
    <r>
      <rPr>
        <b/>
        <sz val="12"/>
        <rFont val="Times New Roman"/>
        <family val="1"/>
      </rPr>
      <t xml:space="preserve"> </t>
    </r>
    <r>
      <rPr>
        <sz val="12"/>
        <rFont val="Times New Roman"/>
        <family val="1"/>
      </rPr>
      <t>Cronograma Mensal de Desembolso</t>
    </r>
  </si>
  <si>
    <r>
      <rPr>
        <b/>
        <sz val="12"/>
        <color indexed="10"/>
        <rFont val="Times New Roman"/>
        <family val="1"/>
      </rPr>
      <t>20</t>
    </r>
    <r>
      <rPr>
        <sz val="12"/>
        <color indexed="10"/>
        <rFont val="Times New Roman"/>
        <family val="1"/>
      </rPr>
      <t xml:space="preserve"> </t>
    </r>
    <r>
      <rPr>
        <sz val="12"/>
        <rFont val="Times New Roman"/>
        <family val="1"/>
      </rPr>
      <t>Número de leitos disponíveis para pacientes com covid por estabelecimento de saúde</t>
    </r>
  </si>
  <si>
    <r>
      <rPr>
        <b/>
        <sz val="12"/>
        <color indexed="10"/>
        <rFont val="Times New Roman"/>
        <family val="1"/>
      </rPr>
      <t>21</t>
    </r>
    <r>
      <rPr>
        <sz val="12"/>
        <rFont val="Times New Roman"/>
        <family val="1"/>
      </rPr>
      <t xml:space="preserve"> Número de leitos ocupados, em média, por pacientes com covid, por estabelecimento de saúde</t>
    </r>
  </si>
  <si>
    <r>
      <rPr>
        <b/>
        <sz val="12"/>
        <color indexed="10"/>
        <rFont val="Times New Roman"/>
        <family val="1"/>
      </rPr>
      <t>22</t>
    </r>
    <r>
      <rPr>
        <sz val="12"/>
        <rFont val="Times New Roman"/>
        <family val="1"/>
      </rPr>
      <t xml:space="preserve"> Número de testes realizados para detecção de covid, por estabelecimento de saúde</t>
    </r>
  </si>
  <si>
    <r>
      <rPr>
        <b/>
        <sz val="12"/>
        <color indexed="10"/>
        <rFont val="Times New Roman"/>
        <family val="1"/>
      </rPr>
      <t>23</t>
    </r>
    <r>
      <rPr>
        <sz val="12"/>
        <color indexed="10"/>
        <rFont val="Times New Roman"/>
        <family val="1"/>
      </rPr>
      <t xml:space="preserve"> </t>
    </r>
    <r>
      <rPr>
        <sz val="12"/>
        <rFont val="Times New Roman"/>
        <family val="1"/>
      </rPr>
      <t>Número de pacientes com covid, por estabelecimento de saúde</t>
    </r>
  </si>
  <si>
    <r>
      <rPr>
        <b/>
        <sz val="12"/>
        <color indexed="10"/>
        <rFont val="Times New Roman"/>
        <family val="1"/>
      </rPr>
      <t xml:space="preserve">24 </t>
    </r>
    <r>
      <rPr>
        <sz val="12"/>
        <rFont val="Times New Roman"/>
        <family val="1"/>
      </rPr>
      <t>Número de pacientes com covid que evoluíram para casos graves, por estabelecimento de saúde</t>
    </r>
  </si>
  <si>
    <r>
      <rPr>
        <b/>
        <sz val="12"/>
        <color indexed="10"/>
        <rFont val="Times New Roman"/>
        <family val="1"/>
      </rPr>
      <t xml:space="preserve">25 </t>
    </r>
    <r>
      <rPr>
        <sz val="12"/>
        <rFont val="Times New Roman"/>
        <family val="1"/>
      </rPr>
      <t>Número de pacientes infectados por covid que foram recuperados, por estabelecimento de saúde</t>
    </r>
  </si>
  <si>
    <r>
      <rPr>
        <b/>
        <sz val="12"/>
        <color indexed="10"/>
        <rFont val="Times New Roman"/>
        <family val="1"/>
      </rPr>
      <t>26</t>
    </r>
    <r>
      <rPr>
        <sz val="12"/>
        <rFont val="Times New Roman"/>
        <family val="1"/>
      </rPr>
      <t xml:space="preserve"> Número de óbitos de residentes no município em decorrência da covid</t>
    </r>
  </si>
  <si>
    <r>
      <rPr>
        <b/>
        <sz val="12"/>
        <color indexed="10"/>
        <rFont val="Times New Roman"/>
        <family val="1"/>
      </rPr>
      <t xml:space="preserve">27 </t>
    </r>
    <r>
      <rPr>
        <sz val="12"/>
        <rFont val="Times New Roman"/>
        <family val="1"/>
      </rPr>
      <t>Quantidade de óbitos de residentes no município, segundo grupo cid-10</t>
    </r>
  </si>
  <si>
    <r>
      <rPr>
        <b/>
        <sz val="12"/>
        <color indexed="10"/>
        <rFont val="Times New Roman"/>
        <family val="1"/>
      </rPr>
      <t xml:space="preserve">28 </t>
    </r>
    <r>
      <rPr>
        <sz val="12"/>
        <rFont val="Times New Roman"/>
        <family val="1"/>
      </rPr>
      <t>Informações sobre a vacinação no Município - Covid 19</t>
    </r>
  </si>
  <si>
    <t>Nome:</t>
  </si>
  <si>
    <t>Com DDD e sem espaços. Exemplo:  8131817900</t>
  </si>
  <si>
    <r>
      <rPr>
        <sz val="10"/>
        <rFont val="Times New Roman"/>
        <family val="1"/>
      </rP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</si>
  <si>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DESCRIÇÃO</t>
  </si>
  <si>
    <t>VALOR</t>
  </si>
  <si>
    <r>
      <rPr>
        <sz val="12"/>
        <rFont val="Times New Roman"/>
        <family val="1"/>
      </rPr>
      <t xml:space="preserve">Despesa </t>
    </r>
    <r>
      <rPr>
        <b/>
        <sz val="12"/>
        <color indexed="10"/>
        <rFont val="Times New Roman"/>
        <family val="1"/>
      </rPr>
      <t xml:space="preserve">Fixada </t>
    </r>
    <r>
      <rPr>
        <sz val="12"/>
        <rFont val="Times New Roman"/>
        <family val="1"/>
      </rPr>
      <t>para o município (constante na LOA)</t>
    </r>
  </si>
  <si>
    <t>Despesa Fixada - Orçamento Fiscal</t>
  </si>
  <si>
    <t>Créditos Adicionais abertos no exercício (total, independente da fonte de recurso)</t>
  </si>
  <si>
    <t>CÓDIGO</t>
  </si>
  <si>
    <t>RECEITA TOTAL</t>
  </si>
  <si>
    <t>1.0.00.00.00</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</si>
  <si>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</si>
  <si>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</si>
  <si>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</si>
  <si>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</si>
  <si>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</si>
  <si>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</si>
  <si>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</si>
  <si>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</si>
  <si>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</si>
  <si>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</si>
  <si>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</si>
  <si>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</si>
  <si>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</si>
  <si>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</si>
  <si>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</si>
  <si>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</si>
  <si>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</si>
  <si>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</si>
  <si>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</si>
  <si>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</si>
  <si>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</si>
  <si>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</si>
  <si>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</si>
  <si>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</si>
  <si>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</si>
  <si>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</si>
  <si>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</si>
  <si>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</si>
  <si>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</si>
  <si>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</si>
  <si>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</si>
  <si>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</si>
  <si>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1.2.10.29.00</t>
  </si>
  <si>
    <t>Contribuições para o Regime Próprio de Previdência do Servidor Público</t>
  </si>
  <si>
    <t>1.2.10.29.01</t>
  </si>
  <si>
    <t>Contribuição Patronal de Servidor Ativo Civil para o Regime Próprio</t>
  </si>
  <si>
    <t>1.2.10.29.02</t>
  </si>
  <si>
    <t>Contribuição Patronal de Servidor Ativo Militar</t>
  </si>
  <si>
    <t>1.2.10.29.03</t>
  </si>
  <si>
    <t>Contribuição Patronal - Inativo Civil</t>
  </si>
  <si>
    <t>1.2.10.29.04</t>
  </si>
  <si>
    <t>Contribuição Patronal - Inativo Militar</t>
  </si>
  <si>
    <t>1.2.10.29.05</t>
  </si>
  <si>
    <t>Contribuição Patronal - Pensionista Civil</t>
  </si>
  <si>
    <t>1.2.10.29.06</t>
  </si>
  <si>
    <t>Contribuição Patronal - Pensionista Militar</t>
  </si>
  <si>
    <t>1.2.10.29.07</t>
  </si>
  <si>
    <t>Contribuição do Servidor Ativo Civil para o Regime Próprio</t>
  </si>
  <si>
    <t>1.2.10.29.08</t>
  </si>
  <si>
    <t>Contribuição de Servidor Ativo Militar</t>
  </si>
  <si>
    <t>1.2.10.29.09</t>
  </si>
  <si>
    <t>Contribuições do Servidor Inativo Civil para o Regime Próprio</t>
  </si>
  <si>
    <t>1.2.10.29.10</t>
  </si>
  <si>
    <t>Contribuições de Servidor Inativo Militar</t>
  </si>
  <si>
    <t>1.2.10.29.11</t>
  </si>
  <si>
    <t>Contribuições de Pensionista Civil para o Regime Próprio</t>
  </si>
  <si>
    <t>1.2.10.29.12</t>
  </si>
  <si>
    <t>Contribuições de Pensionista Militar</t>
  </si>
  <si>
    <t>1.2.10.29.13</t>
  </si>
  <si>
    <t>Contribuição Previdenciária para Amortização do Déficit Atuarial</t>
  </si>
  <si>
    <t>1.2.10.29.15</t>
  </si>
  <si>
    <t>Contribuição Previdenciária em Regime de Parcelamento de Débitos</t>
  </si>
  <si>
    <t>1.2.10.29.16</t>
  </si>
  <si>
    <t>Compensação Financeira entre Regimes de Previdência</t>
  </si>
  <si>
    <t>1.2.10.29.99</t>
  </si>
  <si>
    <t>Outras Contribuições Sociais para o RPPS</t>
  </si>
  <si>
    <t>1.2.10.99.00</t>
  </si>
  <si>
    <t>Outras Contribuições Sociais</t>
  </si>
  <si>
    <t>1.2.20.00.00</t>
  </si>
  <si>
    <t>Contribuições Econômicas</t>
  </si>
  <si>
    <t>1.2.20.29.00</t>
  </si>
  <si>
    <t>Contribuição para o Custeio do Serviço de Iluminação Pública - COSIP</t>
  </si>
  <si>
    <t>1.2.20.99.00</t>
  </si>
  <si>
    <t xml:space="preserve">Outras Contribuições Econômicas </t>
  </si>
  <si>
    <t>1.3.00.00.00</t>
  </si>
  <si>
    <t>1.3.10.00.00</t>
  </si>
  <si>
    <t>Receitas Imobiliárias</t>
  </si>
  <si>
    <t>1.3.20.00.00</t>
  </si>
  <si>
    <t>Receitas de Valores Mobiliários</t>
  </si>
  <si>
    <t>1.3.20.01.00</t>
  </si>
  <si>
    <t>Receita de Aplicações Financeiras de Recursos do FUNDEB</t>
  </si>
  <si>
    <t>1.3.20.02.00</t>
  </si>
  <si>
    <t>Receita de Aplicações Financeiras de Recursos de Convênios, Acordos e Congêneres para Educação</t>
  </si>
  <si>
    <t>1.3.20.03.00</t>
  </si>
  <si>
    <t>Receita de Aplicações Financeiras de Recursos Recebidos do SUS (recursos Fundo a Fundo, por Serviços Produzidos), de operações de crédito (internas e externas) e de Transferências de Convênios</t>
  </si>
  <si>
    <t>1.3.20.04.00</t>
  </si>
  <si>
    <t>Outras Receitas de Aplicações Financeiras de Recursos do FMS</t>
  </si>
  <si>
    <t>1.3.20.05.00</t>
  </si>
  <si>
    <t>Outras 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</si>
  <si>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</si>
  <si>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</si>
  <si>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</si>
  <si>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</si>
  <si>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</si>
  <si>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</si>
  <si>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</si>
  <si>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</si>
  <si>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</si>
  <si>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</si>
  <si>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</si>
  <si>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1.6.01.00.00</t>
  </si>
  <si>
    <t>Receitas de Serviços de Saúde</t>
  </si>
  <si>
    <t>1.6.02.00.00</t>
  </si>
  <si>
    <t>Outras Receitas</t>
  </si>
  <si>
    <t>1.7.00.00.00</t>
  </si>
  <si>
    <t>1.7.20.00.00</t>
  </si>
  <si>
    <t>Transferências Intergovernamentais</t>
  </si>
  <si>
    <t>1.7.21.00.00</t>
  </si>
  <si>
    <t>Transferências da União</t>
  </si>
  <si>
    <t>1.7.21.01.00</t>
  </si>
  <si>
    <t>Participação na Receita da União</t>
  </si>
  <si>
    <t>1.7.21.01.02</t>
  </si>
  <si>
    <t>1.7.21.01.03</t>
  </si>
  <si>
    <t>1.7.21.01.04</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</si>
  <si>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</si>
  <si>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</si>
  <si>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</si>
  <si>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</si>
  <si>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</si>
  <si>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</si>
  <si>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</si>
  <si>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</si>
  <si>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</si>
  <si>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</si>
  <si>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</si>
  <si>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</si>
  <si>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</si>
  <si>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</si>
  <si>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</si>
  <si>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</si>
  <si>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</si>
  <si>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</si>
  <si>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</si>
  <si>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</si>
  <si>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</si>
  <si>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</si>
  <si>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</si>
  <si>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</si>
  <si>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</si>
  <si>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Transferências de Recursos do Fundo Nacional de Desenvolvimento da Educação – FNDE</t>
  </si>
  <si>
    <t>1.7.21.35.01</t>
  </si>
  <si>
    <t>Salário-Educação</t>
  </si>
  <si>
    <t>1.7.21.35.02</t>
  </si>
  <si>
    <t>Outras Transferências</t>
  </si>
  <si>
    <t>1.7.21.36.00</t>
  </si>
  <si>
    <t>Transferência Financeira do ICMS - Desoneração - L.C. Nº 87/96</t>
  </si>
  <si>
    <t>1.7.21.37.00</t>
  </si>
  <si>
    <t>Transferências a Consórcios Públicos</t>
  </si>
  <si>
    <t>1.7.21.99.00</t>
  </si>
  <si>
    <t>Outras Transferências da União</t>
  </si>
  <si>
    <t>1.7.21.99.01</t>
  </si>
  <si>
    <t>Apoio Financeiro - AFM</t>
  </si>
  <si>
    <t>1.7.21.99.02</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</si>
  <si>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</si>
  <si>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</si>
  <si>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</si>
  <si>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</si>
  <si>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</si>
  <si>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</si>
  <si>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</si>
  <si>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</si>
  <si>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</si>
  <si>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</si>
  <si>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</si>
  <si>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</si>
  <si>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</si>
  <si>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</si>
  <si>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</si>
  <si>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</si>
  <si>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</si>
  <si>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</si>
  <si>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</si>
  <si>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</si>
  <si>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</si>
  <si>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</si>
  <si>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</si>
  <si>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</si>
  <si>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</si>
  <si>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</si>
  <si>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</si>
  <si>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</si>
  <si>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</si>
  <si>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</si>
  <si>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</si>
  <si>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</si>
  <si>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</si>
  <si>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</si>
  <si>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</si>
  <si>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</si>
  <si>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</si>
  <si>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</si>
  <si>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</si>
  <si>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</si>
  <si>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</si>
  <si>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</si>
  <si>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</si>
  <si>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</si>
  <si>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</si>
  <si>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</si>
  <si>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</si>
  <si>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</si>
  <si>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</si>
  <si>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</si>
  <si>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</si>
  <si>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</si>
  <si>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</si>
  <si>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</si>
  <si>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</si>
  <si>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</si>
  <si>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</si>
  <si>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</si>
  <si>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</si>
  <si>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</si>
  <si>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</si>
  <si>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</si>
  <si>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</si>
  <si>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</si>
  <si>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</si>
  <si>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</si>
  <si>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</si>
  <si>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</si>
  <si>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</si>
  <si>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</si>
  <si>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</si>
  <si>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</si>
  <si>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</si>
  <si>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</si>
  <si>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</si>
  <si>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</si>
  <si>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</si>
  <si>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</si>
  <si>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</si>
  <si>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</si>
  <si>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</si>
  <si>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</si>
  <si>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</si>
  <si>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</si>
  <si>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</si>
  <si>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</si>
  <si>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</si>
  <si>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</si>
  <si>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</si>
  <si>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</si>
  <si>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</si>
  <si>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</si>
  <si>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</si>
  <si>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</si>
  <si>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1.9.10.00.00</t>
  </si>
  <si>
    <t>Multas e Juros de Mora</t>
  </si>
  <si>
    <t>1.9.11.00.00</t>
  </si>
  <si>
    <t>Multas e Juros de Mora dos Tributos</t>
  </si>
  <si>
    <t>1.9.11.10.00</t>
  </si>
  <si>
    <t>Multas e Juros de Mora do Imposto sobre a Propriedade Predial e Territorial Urbana - IPTU</t>
  </si>
  <si>
    <t>1.9.11.20.00</t>
  </si>
  <si>
    <t xml:space="preserve">Multas e Juros de Mora do Imposto sobre Transmissão Inter Vivos - ITBI </t>
  </si>
  <si>
    <t>1.9.11.30.00</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</si>
  <si>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</si>
  <si>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</si>
  <si>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</si>
  <si>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</si>
  <si>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</si>
  <si>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</si>
  <si>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Multa e Juros de Mora da Dívida Ativa</t>
  </si>
  <si>
    <t>1.9.13.01.00</t>
  </si>
  <si>
    <t>Multa e Juros de Mora da Dívida Ativa dos Tributos</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</si>
  <si>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</si>
  <si>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</si>
  <si>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</si>
  <si>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</si>
  <si>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</si>
  <si>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</si>
  <si>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</si>
  <si>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</si>
  <si>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1.9.13.01.99</t>
  </si>
  <si>
    <t>Multas e Juros de Mora da Divida Ativa de outros tributos</t>
  </si>
  <si>
    <t>1.9.13.02.00</t>
  </si>
  <si>
    <t>Multa e Juros de Mora da Dívida Ativa Não Tributária</t>
  </si>
  <si>
    <t>1.9.18.00.00</t>
  </si>
  <si>
    <t>Multas e Juros de Mora de Receitas Não Tributárias</t>
  </si>
  <si>
    <t>1.9.19.00.00</t>
  </si>
  <si>
    <t>Multas de Outras Origens</t>
  </si>
  <si>
    <t>1.9.20.00.00</t>
  </si>
  <si>
    <t>Indenizações e Restituições</t>
  </si>
  <si>
    <t>1.9.30.00.00</t>
  </si>
  <si>
    <t>Receita da Dívida Ativa</t>
  </si>
  <si>
    <t>1.9.31.00.00</t>
  </si>
  <si>
    <t>Receita da Dívida Ativa Tributária</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</si>
  <si>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</si>
  <si>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</si>
  <si>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</si>
  <si>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</si>
  <si>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</si>
  <si>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</si>
  <si>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</si>
  <si>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</si>
  <si>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</si>
  <si>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</si>
  <si>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</si>
  <si>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Receita da Dívida Ativa Não Tributária</t>
  </si>
  <si>
    <t>1.9.90.00.00</t>
  </si>
  <si>
    <t>Receitas Diversas</t>
  </si>
  <si>
    <t>2.0.00.00.00</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</si>
  <si>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</si>
  <si>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</si>
  <si>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</si>
  <si>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</si>
  <si>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</si>
  <si>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</si>
  <si>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</si>
  <si>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</si>
  <si>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</si>
  <si>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</si>
  <si>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</si>
  <si>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</si>
  <si>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</si>
  <si>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</si>
  <si>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</si>
  <si>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</si>
  <si>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</si>
  <si>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</si>
  <si>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</si>
  <si>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Transferências de Recursos do Sistema Único de Saúde – SUS</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</si>
  <si>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</si>
  <si>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</si>
  <si>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</si>
  <si>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</si>
  <si>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</si>
  <si>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</si>
  <si>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</si>
  <si>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</si>
  <si>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</si>
  <si>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</si>
  <si>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</si>
  <si>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</si>
  <si>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</si>
  <si>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</si>
  <si>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</si>
  <si>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</si>
  <si>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</si>
  <si>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</si>
  <si>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</si>
  <si>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</si>
  <si>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</si>
  <si>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</si>
  <si>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</si>
  <si>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</si>
  <si>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</si>
  <si>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</si>
  <si>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</si>
  <si>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</si>
  <si>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</si>
  <si>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</si>
  <si>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</si>
  <si>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</si>
  <si>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</si>
  <si>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</si>
  <si>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</si>
  <si>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</si>
  <si>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</si>
  <si>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</si>
  <si>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</si>
  <si>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</si>
  <si>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</si>
  <si>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</si>
  <si>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</si>
  <si>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</si>
  <si>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</si>
  <si>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</si>
  <si>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</si>
  <si>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</si>
  <si>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</si>
  <si>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</si>
  <si>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</si>
  <si>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</si>
  <si>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</si>
  <si>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</si>
  <si>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</si>
  <si>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9.1.0.00.00.00</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</si>
  <si>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</si>
  <si>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</si>
  <si>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</si>
  <si>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</si>
  <si>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</si>
  <si>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</si>
  <si>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</si>
  <si>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</si>
  <si>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</si>
  <si>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</si>
  <si>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Dedução das Receitas de Transferência dos Estados</t>
  </si>
  <si>
    <t>9.1.7.22.01.01</t>
  </si>
  <si>
    <t>ICMS</t>
  </si>
  <si>
    <t>9.1.7.22.01.02</t>
  </si>
  <si>
    <t>IPVA</t>
  </si>
  <si>
    <t>9.1.7.22.01.04</t>
  </si>
  <si>
    <t>IPI - Exportação</t>
  </si>
  <si>
    <t>9.x.x.xx.xx.xx</t>
  </si>
  <si>
    <t>Demais Deduções da Receita</t>
  </si>
  <si>
    <t>7.0.00.00.00</t>
  </si>
  <si>
    <t>RECEITAS CORRENTES INTRA-ORÇAMENTÁRIAS</t>
  </si>
  <si>
    <t>7.2.10.29.01</t>
  </si>
  <si>
    <t>Contribuição Patronal do Servidor Ativo Civil</t>
  </si>
  <si>
    <t>7.2.10.29.13</t>
  </si>
  <si>
    <t>7.2.10.29.15</t>
  </si>
  <si>
    <t>Contribuição Previdenciária em Regime de Parcelamento de Débitos - RPPS</t>
  </si>
  <si>
    <t>7.9.40.00.00</t>
  </si>
  <si>
    <t>Receitas Decorrentes de Aportes Periódicos para Amortização de Déficit Atuarial do RPPS</t>
  </si>
  <si>
    <t>7.9.90.99.00</t>
  </si>
  <si>
    <t>Outras Receitas Correntes Intra-Orçamentárias</t>
  </si>
  <si>
    <t>8.0.00.00.00</t>
  </si>
  <si>
    <t>RECEITAS DE CAPITAL INTRA-ORÇAMENTÁRIAS</t>
  </si>
  <si>
    <r>
      <rPr>
        <sz val="12"/>
        <rFont val="Times New Roman"/>
        <family val="1"/>
      </rP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</si>
  <si>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HIERARQUIA</t>
  </si>
  <si>
    <t>EMPENHADO</t>
  </si>
  <si>
    <t>Formulário excluído. A despesa realizada será extraída do sistema Sagres.</t>
  </si>
  <si>
    <t>TOTAL DAS DESPESAS EMPENHADAS</t>
  </si>
  <si>
    <t>ELIMINAR - RETIRAR DO RREO</t>
  </si>
  <si>
    <t>LEGISLATIVA</t>
  </si>
  <si>
    <t>JUDICIÁRIA</t>
  </si>
  <si>
    <t>ESSENCIAL À JUSTIÇA</t>
  </si>
  <si>
    <t>ADMINISTRAÇÃO</t>
  </si>
  <si>
    <t>DEFESA NACIONAL</t>
  </si>
  <si>
    <t>SEGURANÇA PÚBLICA</t>
  </si>
  <si>
    <t>RELAÇÕES EXTERIORES</t>
  </si>
  <si>
    <t>ASSISTÊNCIA SOCIAL</t>
  </si>
  <si>
    <t>PREVIDÊNCIA SOCIAL</t>
  </si>
  <si>
    <t>SAÚDE</t>
  </si>
  <si>
    <t>Suporte Profilático e Terapêutico</t>
  </si>
  <si>
    <t>TRABALHO</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</si>
  <si>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</si>
  <si>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</si>
  <si>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</si>
  <si>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</si>
  <si>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</si>
  <si>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</si>
  <si>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</si>
  <si>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</si>
  <si>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</si>
  <si>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</si>
  <si>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</si>
  <si>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</si>
  <si>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</si>
  <si>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</si>
  <si>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</si>
  <si>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</si>
  <si>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OUTRAS FUNÇÕES</t>
  </si>
  <si>
    <t>Excluir os valores da Câmara de Vereadores. Inserir apenas os valores da Prefeirura Municipal.</t>
  </si>
  <si>
    <t>CONSOLIDADO</t>
  </si>
  <si>
    <t>PODER EXECUTIVO</t>
  </si>
  <si>
    <t>PODER LEGISLATIVO</t>
  </si>
  <si>
    <t xml:space="preserve">DESPESA BRUTA COM PESSOAL  </t>
  </si>
  <si>
    <t>01.01</t>
  </si>
  <si>
    <t>01.01.09</t>
  </si>
  <si>
    <t xml:space="preserve">Outros  </t>
  </si>
  <si>
    <t>A</t>
  </si>
  <si>
    <t>B</t>
  </si>
  <si>
    <t>D</t>
  </si>
  <si>
    <t>E</t>
  </si>
  <si>
    <t>F</t>
  </si>
  <si>
    <t>G</t>
  </si>
  <si>
    <t>H</t>
  </si>
  <si>
    <t>I</t>
  </si>
  <si>
    <t>01.01.10</t>
  </si>
  <si>
    <t>01.02</t>
  </si>
  <si>
    <t>01.02.08</t>
  </si>
  <si>
    <t xml:space="preserve">Outros </t>
  </si>
  <si>
    <t>J</t>
  </si>
  <si>
    <t>K</t>
  </si>
  <si>
    <t>M</t>
  </si>
  <si>
    <t>N</t>
  </si>
  <si>
    <t>O</t>
  </si>
  <si>
    <t>P</t>
  </si>
  <si>
    <t>Q</t>
  </si>
  <si>
    <t>R</t>
  </si>
  <si>
    <t>S</t>
  </si>
  <si>
    <t xml:space="preserve">DEDUÇÕES (§ 1º do art. 19 da LRF) </t>
  </si>
  <si>
    <t>02.04</t>
  </si>
  <si>
    <t>02.05</t>
  </si>
  <si>
    <t>U</t>
  </si>
  <si>
    <t>W</t>
  </si>
  <si>
    <t>X</t>
  </si>
  <si>
    <t>Y</t>
  </si>
  <si>
    <t>Z</t>
  </si>
  <si>
    <t>AA</t>
  </si>
  <si>
    <t>AC</t>
  </si>
  <si>
    <t>DESPESAS COM AÇÕES TÍPICAS DE MANUT. E DESENV. DO ENSINO (1.1+ ... + 1.4)</t>
  </si>
  <si>
    <t>DEDUÇÕES (2.1+...+2.8)</t>
  </si>
  <si>
    <t>Despesas custeadas com a complementação da União ao FUNDEB (VAAT+VAAF) no exercício</t>
  </si>
  <si>
    <t>Despesas custeadas com superavit financeiro do exercício anterior de recursos de impostos vinculados ao Ensino (fonte MDE)</t>
  </si>
  <si>
    <t>Restos a Pagar não processados inscritos no exercício sem disponibilidade financeira de recursos</t>
  </si>
  <si>
    <t>De recursos do FUNDEB - impostos e transferências de impostos</t>
  </si>
  <si>
    <t>De recursos de impostos e transferências de impostos (Fonte MDE)</t>
  </si>
  <si>
    <t>Cancelamento, no exercício, de Restos a Pagar (processados e não processados) inscritos com disponibilidade de recursos vinculados ao FUNDEB - Impostos e transferências de impostos</t>
  </si>
  <si>
    <t>Cancelamento, no exercício, de Restos a Pagar (processados e não processados) inscritos com disponibilidade de recursos de Impostos e transferências de impostos (Fonte MDE)</t>
  </si>
  <si>
    <t>Despesas custeadas com receitas vinculadas à manutenção do ensino (passíveis de dedução, por estarem consideradas no item 01 acima)</t>
  </si>
  <si>
    <t>02.08.07.</t>
  </si>
  <si>
    <t>TOTAL APLICADO NO SETOR DE ENSINO (1 - 2)</t>
  </si>
  <si>
    <t>Restos a Pagar Não Processados do Fundeb 70% inscritos sem disponibilidade de recursos</t>
  </si>
  <si>
    <t>Despesas indevidas com recursos do FUNDEB 70%</t>
  </si>
  <si>
    <t>VALOR LÍQUIDO PAGO AOS PROFISSIONAIS DA EDUCAÇÃO BÁSICA (1-2)</t>
  </si>
  <si>
    <t>DEDUÇÕES PARA FINS DE LIMITE DO FUNDEB</t>
  </si>
  <si>
    <t>Restos a Pagar Não Processados do FUNDEB sem disponibilidade de recursos</t>
  </si>
  <si>
    <t>DESPESAS DO FUNDEB PARA FINS DE LIMITE MÁXIMO DE 10%</t>
  </si>
  <si>
    <t>Total da Complementação da União ao Fundeb - VAAT</t>
  </si>
  <si>
    <t>Despesas custeadas com a Complementação da União ao Fundeb - VAAT aplicadas na Educação Infantil</t>
  </si>
  <si>
    <t>Restos a pagar não processados do FUNDEB - Compl. da União - VAAT Aplicadas na Ed. Infantil inscritos no exercício sem disponibilidade financeira de recursos</t>
  </si>
  <si>
    <r>
      <rPr>
        <sz val="12"/>
        <color indexed="63"/>
        <rFont val="Times New Roman"/>
        <family val="1"/>
      </rPr>
      <t xml:space="preserve">Complementação da União - VAAT aplicado na Educação Infantil para fins de limite máximo de 50% </t>
    </r>
    <r>
      <rPr>
        <b/>
        <sz val="12"/>
        <color indexed="63"/>
        <rFont val="Times New Roman"/>
        <family val="1"/>
      </rPr>
      <t>(2-3)</t>
    </r>
  </si>
  <si>
    <r>
      <rPr>
        <sz val="12"/>
        <color indexed="63"/>
        <rFont val="Times New Roman"/>
        <family val="1"/>
      </rPr>
      <t xml:space="preserve">% da Complementação da União - VAAT aplicado na Eduacação Infantil no exercício </t>
    </r>
    <r>
      <rPr>
        <b/>
        <sz val="12"/>
        <color indexed="63"/>
        <rFont val="Times New Roman"/>
        <family val="1"/>
      </rPr>
      <t>(4/1)x100</t>
    </r>
  </si>
  <si>
    <t>Despesas custeadas com a Complementação da União ao Fundeb - VAAT aplicadas em despesas de capital</t>
  </si>
  <si>
    <t>Restos a pagar não processados do FUNDEB - Compl. da União - VAAT Aplicados em despesas de capital inscritos no exercício sem disponibilidade financeira de recursos</t>
  </si>
  <si>
    <t>Complementação da União - VAAT aplicado em despesas de capital para fins de limite máximo de 15% (6-7)</t>
  </si>
  <si>
    <r>
      <rPr>
        <sz val="12"/>
        <color indexed="63"/>
        <rFont val="Times New Roman"/>
        <family val="1"/>
      </rPr>
      <t xml:space="preserve">% da Complementação da União - VAAT aplicado em despesas de capital no exercício </t>
    </r>
    <r>
      <rPr>
        <b/>
        <sz val="12"/>
        <color indexed="63"/>
        <rFont val="Times New Roman"/>
        <family val="1"/>
      </rPr>
      <t>(8/1)x100</t>
    </r>
  </si>
  <si>
    <t>Despesas pagas com Recursos de Transferências para Saúde</t>
  </si>
  <si>
    <t>Despesas pagas com Receita de Serviços de Saúde</t>
  </si>
  <si>
    <t>Despesas pagas com Outros Recursos</t>
  </si>
  <si>
    <t>Cancelamento de restos a pagar processados, no exercício</t>
  </si>
  <si>
    <t>Restos a Pagar não processados sem disponibilidade de caixa</t>
  </si>
  <si>
    <t>DESPESAS PRÓPRIAS AÇÕES E SERVIÇOS PÚBLICOS DE SAÚDE - recursos oriundos do FMS (01. - 02.)</t>
  </si>
  <si>
    <t>11.</t>
  </si>
  <si>
    <t>12.</t>
  </si>
  <si>
    <t>13.</t>
  </si>
  <si>
    <t>14.</t>
  </si>
  <si>
    <t>15.</t>
  </si>
  <si>
    <t>16.</t>
  </si>
  <si>
    <t>19.</t>
  </si>
  <si>
    <t>20.</t>
  </si>
  <si>
    <t>DÍVIDA CONSOLIDADA</t>
  </si>
  <si>
    <t>Valor repassado ao Legislativo (incluindo os inativos)</t>
  </si>
  <si>
    <t>Gastos com inativos</t>
  </si>
  <si>
    <t>Valor repassado ao Legislativo (sem os inativos) = (08-09)</t>
  </si>
  <si>
    <t>MÊS</t>
  </si>
  <si>
    <t>CARGO</t>
  </si>
  <si>
    <t>TIPO DA NORMA</t>
  </si>
  <si>
    <t>NUM. NORMATIVO</t>
  </si>
  <si>
    <t>EXERCÍCIO DA PUBLICAÇÃO</t>
  </si>
  <si>
    <t>VALOR FIXADO</t>
  </si>
  <si>
    <t>01</t>
  </si>
  <si>
    <t>JANEIRO</t>
  </si>
  <si>
    <t>PREFEITO</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</si>
  <si>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</si>
  <si>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</si>
  <si>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</si>
  <si>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</si>
  <si>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</si>
  <si>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</si>
  <si>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</si>
  <si>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</si>
  <si>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</si>
  <si>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</si>
  <si>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</si>
  <si>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</si>
  <si>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</si>
  <si>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</si>
  <si>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</si>
  <si>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</si>
  <si>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</si>
  <si>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</si>
  <si>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</si>
  <si>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</si>
  <si>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</si>
  <si>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</si>
  <si>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</si>
  <si>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</si>
  <si>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</si>
  <si>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</si>
  <si>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</si>
  <si>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</si>
  <si>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r>
      <rPr>
        <b/>
        <sz val="12"/>
        <color indexed="10"/>
        <rFont val="Times New Roman"/>
        <family val="1"/>
      </rPr>
      <t xml:space="preserve">SERVIDORES VINCULADOS AO </t>
    </r>
    <r>
      <rPr>
        <b/>
        <u val="single"/>
        <sz val="12"/>
        <color indexed="10"/>
        <rFont val="Times New Roman"/>
        <family val="1"/>
      </rPr>
      <t>RGPS</t>
    </r>
  </si>
  <si>
    <r>
      <rPr>
        <b/>
        <sz val="12"/>
        <color indexed="10"/>
        <rFont val="Times New Roman"/>
        <family val="1"/>
      </rPr>
      <t xml:space="preserve">SERVIDORES VINCULADOS AO </t>
    </r>
    <r>
      <rPr>
        <b/>
        <u val="single"/>
        <sz val="12"/>
        <color indexed="10"/>
        <rFont val="Times New Roman"/>
        <family val="1"/>
      </rPr>
      <t>RPPS</t>
    </r>
    <r>
      <rPr>
        <b/>
        <sz val="12"/>
        <color indexed="10"/>
        <rFont val="Times New Roman"/>
        <family val="1"/>
      </rPr>
      <t xml:space="preserve"> (se existir)</t>
    </r>
  </si>
  <si>
    <r>
      <rPr>
        <b/>
        <sz val="12"/>
        <rFont val="Times New Roman"/>
        <family val="1"/>
      </rPr>
      <t>VALOR
(</t>
    </r>
    <r>
      <rPr>
        <b/>
        <sz val="12"/>
        <color indexed="30"/>
        <rFont val="Times New Roman"/>
        <family val="1"/>
      </rPr>
      <t>exceto</t>
    </r>
    <r>
      <rPr>
        <b/>
        <sz val="12"/>
        <rFont val="Times New Roman"/>
        <family val="1"/>
      </rPr>
      <t xml:space="preserve"> indenizatórias)</t>
    </r>
  </si>
  <si>
    <r>
      <rPr>
        <b/>
        <sz val="12"/>
        <rFont val="Times New Roman"/>
        <family val="1"/>
      </rPr>
      <t>VALOR
(</t>
    </r>
    <r>
      <rPr>
        <b/>
        <sz val="12"/>
        <color indexed="10"/>
        <rFont val="Times New Roman"/>
        <family val="1"/>
      </rPr>
      <t>parcelas</t>
    </r>
    <r>
      <rPr>
        <b/>
        <sz val="12"/>
        <rFont val="Times New Roman"/>
        <family val="1"/>
      </rPr>
      <t xml:space="preserve"> indenizatórias)</t>
    </r>
  </si>
  <si>
    <t>VALOR
TOTAL</t>
  </si>
  <si>
    <t>TOTAL</t>
  </si>
  <si>
    <t>16 DEMONSTRATIVO DE RECOLHIMENTO DAS CONTRIBUIÇÕES PREVIDENCIÁRIAS AO RPPS</t>
  </si>
  <si>
    <t>Deixar este formulário em branco, caso o município não possua RPPS.</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</si>
  <si>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</si>
  <si>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</si>
  <si>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</si>
  <si>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</si>
  <si>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</si>
  <si>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</si>
  <si>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</si>
  <si>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r>
      <rPr>
        <b/>
        <sz val="11"/>
        <rFont val="Times New Roman"/>
        <family val="1"/>
      </rPr>
      <t xml:space="preserve"> RECOLHIDA
</t>
    </r>
    <r>
      <rPr>
        <b/>
        <sz val="11"/>
        <color indexed="10"/>
        <rFont val="Times New Roman"/>
        <family val="1"/>
      </rPr>
      <t>(Principal)</t>
    </r>
  </si>
  <si>
    <r>
      <rPr>
        <b/>
        <sz val="11"/>
        <rFont val="Times New Roman"/>
        <family val="1"/>
      </rPr>
      <t xml:space="preserve"> RECOLHIDA
</t>
    </r>
    <r>
      <rPr>
        <b/>
        <sz val="11"/>
        <color indexed="10"/>
        <rFont val="Times New Roman"/>
        <family val="1"/>
      </rPr>
      <t>(Multas e Juros)</t>
    </r>
  </si>
  <si>
    <t>(1)</t>
  </si>
  <si>
    <t>(2)</t>
  </si>
  <si>
    <t>(4)</t>
  </si>
  <si>
    <t xml:space="preserve">CONTRIBUIÇÃO NORMAL DO MUNICÍPIO (RPPS)
</t>
  </si>
  <si>
    <t>DEVIDA</t>
  </si>
  <si>
    <t>BENEFÍCIOS PAGOS DIRETAMENTE</t>
  </si>
  <si>
    <t>(3)</t>
  </si>
  <si>
    <t xml:space="preserve">CONTRIBUIÇÃO DO MUNICÍPIO – COMPROMISSO ESPECIAL (RPPS) DECORRENTE DE ALÍQUOTA SUPLEMENTAR
</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</si>
  <si>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</si>
  <si>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</si>
  <si>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</si>
  <si>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</si>
  <si>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</si>
  <si>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</si>
  <si>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17 DEMONSTRATIVO DE RECOLHIMENTO DAS CONTRIBUIÇÕES PREVIDENCIÁRIAS AO RGPS</t>
  </si>
  <si>
    <t>CONTRIBUIÇÃO DOS SEGURADOS (RGPS)</t>
  </si>
  <si>
    <t>CONTRIBUIÇÃO DO MUNICÍPIO (RGPS)</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</si>
  <si>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</si>
  <si>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</si>
  <si>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</si>
  <si>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</si>
  <si>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</si>
  <si>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rFont val="Times New Roman"/>
        <family val="1"/>
      </rPr>
      <t xml:space="preserve">Se o Regime Próprio de Previdência </t>
    </r>
    <r>
      <rPr>
        <b/>
        <u val="single"/>
        <sz val="12"/>
        <rFont val="Times New Roman"/>
        <family val="1"/>
      </rPr>
      <t>não for segregado</t>
    </r>
    <r>
      <rPr>
        <b/>
        <sz val="12"/>
        <rFont val="Times New Roman"/>
        <family val="1"/>
      </rPr>
      <t>:</t>
    </r>
  </si>
  <si>
    <t>[RPPS_NSM_RES1_1_2]</t>
  </si>
  <si>
    <t>Receita Previdenciária</t>
  </si>
  <si>
    <t>[RPPS_NSM_RES1_1_2_A]-[RPPS_NSM_RES1_1_2_B]</t>
  </si>
  <si>
    <t>[RPPS_NSM_RES1_1_2_A]</t>
  </si>
  <si>
    <t>Receita Orçamentária do RPPS</t>
  </si>
  <si>
    <t>[RPPS_NSM_RES1_1_2_B]</t>
  </si>
  <si>
    <t>Aporte para cobertura de deficit atuarial</t>
  </si>
  <si>
    <t>[An_Rec_Valor_221.3]</t>
  </si>
  <si>
    <t>[RPPS_NSM_RES1_2_2]</t>
  </si>
  <si>
    <t>Despesa Previdenciária</t>
  </si>
  <si>
    <t>[RPPS_NSM_RES1_2_2_A]</t>
  </si>
  <si>
    <t>Despesa Orçamentária do RPPS</t>
  </si>
  <si>
    <t>[RPPS_NSM_RES1_3_2]</t>
  </si>
  <si>
    <t>Resultado Previdenciário</t>
  </si>
  <si>
    <t>[RPPS_NSM_RES1_1_2]-[RPPS_NSM_RES1_2_2]</t>
  </si>
  <si>
    <t>[RPPS_NSM_RES1_4_1]</t>
  </si>
  <si>
    <t>[RPPS_NSM_RES1_4_2]</t>
  </si>
  <si>
    <t>[RPPS_RA_1_2_1]</t>
  </si>
  <si>
    <t>Ativo real líquido</t>
  </si>
  <si>
    <t>[RPPS_RA_1_2_2]</t>
  </si>
  <si>
    <t>Ativos Garantidores dos Compromissos do Plano de Benefícios</t>
  </si>
  <si>
    <t>[RPPS_RA_1_2_2.1]</t>
  </si>
  <si>
    <t>Passivo atuarial = Provisões matemáticas previdenciárias  (2.1+2.2-2.3)</t>
  </si>
  <si>
    <t>[RPPS_RA_1_2_2.2]+[RPPS_RA_1_2_4.1]-[RPPS_RA_1_2_6]</t>
  </si>
  <si>
    <t>[RPPS_RA_1_2_2.2]</t>
  </si>
  <si>
    <t>Provisão matemática dos benefícios concedidos (2.1.1-2.1.2)</t>
  </si>
  <si>
    <t>[RPPS_RA_6_2_2]-[RPPS_RA_1_2_4]</t>
  </si>
  <si>
    <t>[RPPS_RA_6_2_2]</t>
  </si>
  <si>
    <t>Valor atual dos benefícios futuros - encargos de benefícios concedidos</t>
  </si>
  <si>
    <t>[RPPS_RA_1_2_4]</t>
  </si>
  <si>
    <t>Valor atual das contribuições futuras e compensações a receber - benefícios concedidos</t>
  </si>
  <si>
    <t>[RPPS_RA_1_2_4.1]</t>
  </si>
  <si>
    <t>Provisão matemática dos benefícios a conceder (2.2.1-2.2.2)</t>
  </si>
  <si>
    <t>[RPPS_RA_6_2_3]-[RPPS_RA_1_2_5]</t>
  </si>
  <si>
    <t>[RPPS_RA_6_2_3]</t>
  </si>
  <si>
    <t>02.02.01.</t>
  </si>
  <si>
    <t>Valor atual dos benefícios futuros - encargos de benefícios a conceder</t>
  </si>
  <si>
    <t>[RPPS_RA_1_2_5]</t>
  </si>
  <si>
    <t>02.02.02.</t>
  </si>
  <si>
    <t>Valor atual das contribuições futuras e compensações a receber - benefícios a conceder</t>
  </si>
  <si>
    <t>[RPPS_RA_1_2_6]</t>
  </si>
  <si>
    <t>Provisão matemática para cobertura de insuficiências financeiras asseguradas por lei (2.3.1+2.3.2)</t>
  </si>
  <si>
    <t>[RPPS_RA_1_2_6.1]+[RPPS_RA_1_2_6.2]</t>
  </si>
  <si>
    <t>[RPPS_RA_1_2_6.1]</t>
  </si>
  <si>
    <t>Valor atual do Plano de Amortização do Deficit Atuarial estabelecido em lei</t>
  </si>
  <si>
    <t>[RPPS_RA_1_2_6.2]</t>
  </si>
  <si>
    <t>Valor atual dos Parcelamentos de Débitos Previdenciários</t>
  </si>
  <si>
    <t>[RPPS_RA_9_2]</t>
  </si>
  <si>
    <t>Déficit/Superávit (01-02)</t>
  </si>
  <si>
    <t>[RPPS_RA_1_2_1]-[RPPS_RA_1_2_2.1]</t>
  </si>
  <si>
    <t>[RPPS_NS_AAT_SA]</t>
  </si>
  <si>
    <t>Alíquota Atuarial - Segurados Ativos</t>
  </si>
  <si>
    <t>[RPPS_NS_AAT_AP]</t>
  </si>
  <si>
    <t>Alíquota Atuarial - Aposentados</t>
  </si>
  <si>
    <t>[RPPS_NS_AAT_PE]</t>
  </si>
  <si>
    <t>Alíquota Atuarial - Pensionistas</t>
  </si>
  <si>
    <t>[RPPS_NS_AAD_SA]</t>
  </si>
  <si>
    <t>Alíquota Adotada - Segurados Ativos</t>
  </si>
  <si>
    <t>[RPPS_NS_AAD_AP]</t>
  </si>
  <si>
    <t>Alíquota Adotada - Aposentados</t>
  </si>
  <si>
    <t>[RPPS_NS_AAD_PE]</t>
  </si>
  <si>
    <t>Alíquota Adotada - Pensionistas</t>
  </si>
  <si>
    <t>[RPPS_NS_APAT_CN]</t>
  </si>
  <si>
    <t>Alíquota Patronal Atuarial - Custo Normal - Ente</t>
  </si>
  <si>
    <t>[RPPS_NS_APAT_CS]</t>
  </si>
  <si>
    <t>Alíquota Patronal Atuarial - Custo Suplementar- Ente</t>
  </si>
  <si>
    <t>[RPPS_NS_APAD_CN]</t>
  </si>
  <si>
    <t>Alíquota Patronal Adotada - Custo Normal - Ente</t>
  </si>
  <si>
    <t>[RPPS_NS_APAD_CS]</t>
  </si>
  <si>
    <t>Alíquota Patronal Adotada - Custo Suplementar- Ente</t>
  </si>
  <si>
    <r>
      <rPr>
        <b/>
        <sz val="12"/>
        <rFont val="Times New Roman"/>
        <family val="1"/>
      </rPr>
      <t xml:space="preserve">Se o Regime Próprio de Previdência </t>
    </r>
    <r>
      <rPr>
        <b/>
        <u val="single"/>
        <sz val="12"/>
        <rFont val="Times New Roman"/>
        <family val="1"/>
      </rPr>
      <t>for segregado</t>
    </r>
    <r>
      <rPr>
        <b/>
        <sz val="12"/>
        <rFont val="Times New Roman"/>
        <family val="1"/>
      </rPr>
      <t>:</t>
    </r>
  </si>
  <si>
    <t>Quanto ao Plano Previdenciário:</t>
  </si>
  <si>
    <t>[RPPS_PP_RES1_1_2]</t>
  </si>
  <si>
    <t>[RPPS_PP_RES1_1_2_A]-[RPPS_PP_RES1_1_2_B]</t>
  </si>
  <si>
    <t>[RPPS_PP_RES1_1_2_A]</t>
  </si>
  <si>
    <t>[RPPS_PP_RES1_1_2_B]</t>
  </si>
  <si>
    <t>[RPPS_PP_RES1_2_2]</t>
  </si>
  <si>
    <t>[RPPS_PP_RES1_2_2_A]</t>
  </si>
  <si>
    <t>[RPPS_PP_RES1_3_2]</t>
  </si>
  <si>
    <t>[RPPS_PP_RES1_1_2]-[RPPS_PP_RES1_2_2]</t>
  </si>
  <si>
    <t>[RPPS_PP_RES1_6_1]</t>
  </si>
  <si>
    <t>[RPPS_PP_RES1_6_2]</t>
  </si>
  <si>
    <t>[RPPS_PP_AAT_SA]</t>
  </si>
  <si>
    <t>[RPPS_PP_AAT_AP]</t>
  </si>
  <si>
    <t>[RPPS_PP_AAT_PE]</t>
  </si>
  <si>
    <t>[RPPS_PP_AAD_SA]</t>
  </si>
  <si>
    <t>[RPPS_PP_AAD_AP]</t>
  </si>
  <si>
    <t>[RPPS_PP_AAD_PE]</t>
  </si>
  <si>
    <t>[RPPS_PP_APAT_CN]</t>
  </si>
  <si>
    <t>[RPPS_PP_APAT_CS]</t>
  </si>
  <si>
    <t>[RPPS_PP_APAD_CN]</t>
  </si>
  <si>
    <t>[RPPS_PP_APAD_CS]</t>
  </si>
  <si>
    <t>Quanto ao Plano Financeiro:</t>
  </si>
  <si>
    <t>[RPPS_PF_RES1_1_2]</t>
  </si>
  <si>
    <t>[RPPS_PF_RES1_1_2_A]-[RPPS_PF_RES1_1_2_B]</t>
  </si>
  <si>
    <t>[RPPS_PF_RES1_1_2_A]</t>
  </si>
  <si>
    <t>[RPPS_PF_RES1_1_2_B]</t>
  </si>
  <si>
    <t>[RPPS_PF_RES1_2_2]</t>
  </si>
  <si>
    <t>[RPPS_PF_RES1_2_2_A]</t>
  </si>
  <si>
    <t>[RPPS_PF_RES1_3_2]</t>
  </si>
  <si>
    <t>[RPPS_PF_RES1_1_2]-[RPPS_PF_RES1_2_2]</t>
  </si>
  <si>
    <t>[RPPS_PF_RES1_4_1]</t>
  </si>
  <si>
    <t>[RPPS_PF_RES1_4_2]</t>
  </si>
  <si>
    <t>[RPPS_RA_PF_1_2_1]</t>
  </si>
  <si>
    <t>[RPPS_RA_PF_1_2_2]</t>
  </si>
  <si>
    <t>[RPPS_RA_PF_1_2_2.1]</t>
  </si>
  <si>
    <t>Passivo atuarial = Provisões matemáticas previdenciárias (2.1+2.2+2.3)</t>
  </si>
  <si>
    <t>[RPPS_RA_PF_1_2_2.2]+[RPPS_RA_PF_1_2_4.1]+[RPPS_RA_PF_1_2_6]</t>
  </si>
  <si>
    <t>[RPPS_RA_PF_1_2_2.2]</t>
  </si>
  <si>
    <t>[RPPS_RA_PF_6_2_2]-[RPPS_RA_PF_1_2_4]</t>
  </si>
  <si>
    <t>[RPPS_RA_PF_6_2_2]</t>
  </si>
  <si>
    <t>[RPPS_RA_PF_1_2_4]</t>
  </si>
  <si>
    <t>[RPPS_RA_PF_1_2_4.1]</t>
  </si>
  <si>
    <t>[RPPS_RA_PF_6_2_3]-[RPPS_RA_PF_1_2_5]</t>
  </si>
  <si>
    <t>[RPPS_RA_PF_6_2_3]</t>
  </si>
  <si>
    <t>Valor presente dos benefícios futuros - encargos de benefícios a conceder</t>
  </si>
  <si>
    <t>[RPPS_RA_PF_1_2_5]</t>
  </si>
  <si>
    <t>Valor presente das contribuições futuras e compensações a receber - benefícios a conceder</t>
  </si>
  <si>
    <t>[RPPS_RA_PF_1_2_6]</t>
  </si>
  <si>
    <t>[RPPS_RA_PF_1_2_6.1]+[RPPS_RA_PF_1_2_6.2]</t>
  </si>
  <si>
    <t>[RPPS_RA_PF_1_2_6.1]</t>
  </si>
  <si>
    <t>Valor Atual do Plano de Amortização do Deficit Atuarial estabelecido em lei</t>
  </si>
  <si>
    <t>[RPPS_RA_PF_1_2_6.2]</t>
  </si>
  <si>
    <t>Valor Atual da Cobertura da Insuficiência Financeira</t>
  </si>
  <si>
    <t>[RPPS_RA_PF_9_2]</t>
  </si>
  <si>
    <t>Déficit/Superávit (1-2)</t>
  </si>
  <si>
    <t>[RPPS_RA_PF_1_2_1]-[RPPS_RA_PF_1_2_2.1]</t>
  </si>
  <si>
    <t>[RPPS_PF_AAT_SA]</t>
  </si>
  <si>
    <t>[RPPS_PF_AAT_AP]</t>
  </si>
  <si>
    <t>[RPPS_PF_AAT_PE]</t>
  </si>
  <si>
    <t>[RPPS_PF_AAD_SA]</t>
  </si>
  <si>
    <t>[RPPS_PF_AAD_AP]</t>
  </si>
  <si>
    <t>[RPPS_PF_AAD_PE]</t>
  </si>
  <si>
    <t>[RPPS_PF_APAT_CN]</t>
  </si>
  <si>
    <t>[RPPS_PF_APAT_CS]</t>
  </si>
  <si>
    <t>[RPPS_PF_APAD_CN]</t>
  </si>
  <si>
    <t>[RPPS_PF_APAD_CS]</t>
  </si>
  <si>
    <t>SELECT * FROM PA_ExtracaoItem WHERE Exercicio = 2018 AND Municipio = 'P015' AND Descricao LIKE '%ALÍQUO%' ORDER BY TipoPapelTrabalho, CodigoHierarquia</t>
  </si>
  <si>
    <t>[ReAr_18.00000000]</t>
  </si>
  <si>
    <t>[ReAr_18.10000000]</t>
  </si>
  <si>
    <t>[ReAr_18.11100000]</t>
  </si>
  <si>
    <t>IMPOSTOS</t>
  </si>
  <si>
    <t>[ReAr_18.11130313]</t>
  </si>
  <si>
    <t>Imposto sobre a Renda - Retido na Fonte - Trabalho - Dívida Ativa</t>
  </si>
  <si>
    <t>[ReAr_18.11180141]</t>
  </si>
  <si>
    <t>Imposto sobre Transmissão “Inter Vivos” de Bens Imóveis e de Direitos Reais sobre Imóveis - Principal</t>
  </si>
  <si>
    <t>[ReAr_18.11180232]</t>
  </si>
  <si>
    <t>Imposto sobre Serviços de Qualquer Natureza - Multas e Juros</t>
  </si>
  <si>
    <t>[ReAr_18.11210113]</t>
  </si>
  <si>
    <t>Taxas de Inspeção, Controle e Fiscalização - Dívida Ativa</t>
  </si>
  <si>
    <t>[ReAr_18.11380113]</t>
  </si>
  <si>
    <t>Contribuição de Melhoria para Expansão da Rede de Água Potável e Esgoto Sanitário - Dívida Ativa</t>
  </si>
  <si>
    <t>[ReAr_18.11380213]</t>
  </si>
  <si>
    <t>Contribuição de Melhoria para Expansão da Rede de Iluminação Pública na Cidade - Dívida Ativa</t>
  </si>
  <si>
    <t>[ReAr_18.11389912]</t>
  </si>
  <si>
    <t>Outras Contribuições de Melhoria - Multas e Juros</t>
  </si>
  <si>
    <t>[ReAr_18.13210031]</t>
  </si>
  <si>
    <t>Remuneração de Saldos de Recursos Não-Desembolsados - Principal</t>
  </si>
  <si>
    <t>[ReAr_18.13210051]</t>
  </si>
  <si>
    <t>Juros de Títulos de Renda - Principal</t>
  </si>
  <si>
    <t>[ReAr_18.13310111]</t>
  </si>
  <si>
    <t>Delegação para Prestação dos Serviços de Transporte Rodoviários- Principal</t>
  </si>
  <si>
    <t>[ReAr_18.13600000]</t>
  </si>
  <si>
    <t>CESSÃO DE DIREITOS</t>
  </si>
  <si>
    <t>[ReAr_18.13600111]</t>
  </si>
  <si>
    <t>Cessão do Direito de Operacionalização de Pagamentos - Principal</t>
  </si>
  <si>
    <t>[ReAr_18.14000000]</t>
  </si>
  <si>
    <t>[ReAr_18.15000000]</t>
  </si>
  <si>
    <t>[ReAr_18.16100111]</t>
  </si>
  <si>
    <t>Serviços Administrativos e Comerciais Gerais - Principal</t>
  </si>
  <si>
    <t>[ReAr_18.16100112]</t>
  </si>
  <si>
    <t>Serviços Administrativos e Comerciais Gerais - Multas e Juros</t>
  </si>
  <si>
    <t>[ReAr_18.16300000]</t>
  </si>
  <si>
    <t>SERVIÇOS E ATIVIDADES REFERENTES À SAÚDE</t>
  </si>
  <si>
    <t>[ReAr_18.17180000]</t>
  </si>
  <si>
    <t>TRANSFERÊNCIAS DA UNIÃO - ESPECÍFICAS DE ESTADOS, DF E MUNICÍPIOS</t>
  </si>
  <si>
    <t>[ReAr_18.17180221]</t>
  </si>
  <si>
    <t>Cota-parte da Compensação Financeira de Recursos Minerais - CFEM - Principal</t>
  </si>
  <si>
    <t>[ReAr_18.17180311]</t>
  </si>
  <si>
    <t>Transferência de Recursos do Sistema Único de Saúde - SUS - Repasses Fundo a Fundo - Principal</t>
  </si>
  <si>
    <t>[ReAr_18.17181091]</t>
  </si>
  <si>
    <t>[ReAr_18.17189911]</t>
  </si>
  <si>
    <t>Outras Transferências da União - Principal</t>
  </si>
  <si>
    <t>[ReAr_18.17280111]</t>
  </si>
  <si>
    <t>Cota-Parte do ICMS - Principal</t>
  </si>
  <si>
    <t>[ReAr_18.17280131]</t>
  </si>
  <si>
    <t>Cota-Parte do IPI - Municípios - Principal</t>
  </si>
  <si>
    <t>[ReAr_18.17280151]</t>
  </si>
  <si>
    <t>Outras Participações na Receita dos Estados - Principal</t>
  </si>
  <si>
    <t>[ReAr_18.17280191]</t>
  </si>
  <si>
    <t>[ReAr_18.17280711]</t>
  </si>
  <si>
    <t>[ReAr_18.17281011]</t>
  </si>
  <si>
    <t>Transferências de Convênio dos Estados para o Sistema Único de Saúde - SUS - Principal</t>
  </si>
  <si>
    <t>[ReAr_18.17281021]</t>
  </si>
  <si>
    <t>Transferências de Convênio dos Estados Destinadas a Programas de Educação - Principal</t>
  </si>
  <si>
    <t>[ReAr_18.17281091]</t>
  </si>
  <si>
    <t>[ReAr_18.17400000]</t>
  </si>
  <si>
    <t>[ReAr_18.17500000]</t>
  </si>
  <si>
    <t>TRANSFERÊNCIAS DE OUTRAS INSTITUIÇÕES PÚBLICAS</t>
  </si>
  <si>
    <t>[ReAr_18.17700011]</t>
  </si>
  <si>
    <t>Transferências de Pessoas Físicas - Principal</t>
  </si>
  <si>
    <t>[ReAr_18.19100112]</t>
  </si>
  <si>
    <t>[ReAr_18.19100113]</t>
  </si>
  <si>
    <t>Multas Previstas em Legislação Específica - Dívida Ativa</t>
  </si>
  <si>
    <t>[ReAr_18.19210111]</t>
  </si>
  <si>
    <t>Indenizações por Danos Causados ao Patrimônio Público - Principal</t>
  </si>
  <si>
    <t>[ReAr_18.19219911]</t>
  </si>
  <si>
    <t>[ReAr_18.19220111]</t>
  </si>
  <si>
    <t>Restituição de Convênios - Primárias - Principal</t>
  </si>
  <si>
    <t>[ReAr_18.19220121]</t>
  </si>
  <si>
    <t>Restituição de Convênios - Financeiras - Principal</t>
  </si>
  <si>
    <t>[ReAr_18.19220611]</t>
  </si>
  <si>
    <t>Restituição de Despesas de Exercícios Anteriores - Principal</t>
  </si>
  <si>
    <t>[ReAr_18.19229911]</t>
  </si>
  <si>
    <t>[ReAr_18.19229912]</t>
  </si>
  <si>
    <t>Outras Restituições - Multas e Juros</t>
  </si>
  <si>
    <t>[ReAr_18.24189911]</t>
  </si>
  <si>
    <t>[ReAr_18.24200000]</t>
  </si>
  <si>
    <t>[ReAr_18.72000000]</t>
  </si>
  <si>
    <t>[ReAr_18.72100000]</t>
  </si>
  <si>
    <t>[DCL_Valor_10]</t>
  </si>
  <si>
    <t>DÍVIDA CONSOLIDADA NÃO CONTABILIZADA (DNC)</t>
  </si>
  <si>
    <t>[FMS_Valor_22]</t>
  </si>
  <si>
    <t>PERCENTUAL APLICADO (3/4)x100</t>
  </si>
  <si>
    <t>[SMS_Valor_1]</t>
  </si>
  <si>
    <t>DESPESAS COM SAÚDE (SMS / outra Secretaria)</t>
  </si>
  <si>
    <t>[SMS_Valor_2]</t>
  </si>
  <si>
    <t>[SMS_Valor_3]</t>
  </si>
  <si>
    <t>[SMS_Valor_4]</t>
  </si>
  <si>
    <t>[SMS_Valor_5]</t>
  </si>
  <si>
    <t>[SMS_Valor_6]</t>
  </si>
  <si>
    <t>[SMS_Valor_7]</t>
  </si>
  <si>
    <t>[SMS_Valor_8]</t>
  </si>
  <si>
    <t>[SMS_Valor_11]</t>
  </si>
  <si>
    <t>[SMS_Valor_12]</t>
  </si>
  <si>
    <t>[SMS_Valor_13_1]</t>
  </si>
  <si>
    <t>[SMS_Valor_13]</t>
  </si>
  <si>
    <t>[SMS_Valor_14]</t>
  </si>
  <si>
    <t>Despesas pagas com Recursos de Transferências para Saúde (inclusive receita de aplicações financeiras desses recursos)</t>
  </si>
  <si>
    <t>[SMS_Valor_15]</t>
  </si>
  <si>
    <t>[SMS_Valor_16]</t>
  </si>
  <si>
    <t>[SMS_Valor_17]</t>
  </si>
  <si>
    <t>Despesas indevidas em ações e serviços públicos de saúde</t>
  </si>
  <si>
    <t>[SMS_Valor_18]</t>
  </si>
  <si>
    <t>[SMS_Valor_19]</t>
  </si>
  <si>
    <t>[SMS_Valor_20]</t>
  </si>
  <si>
    <t>DESPESAS PRÓPRIAS - recursos oriundos da SMS (1-2)</t>
  </si>
  <si>
    <t>[SMS_Valor_21]</t>
  </si>
  <si>
    <t>[SMS_Valor_22]</t>
  </si>
  <si>
    <t>[An.Exec.Orc_1_2]</t>
  </si>
  <si>
    <t>Receita Prevista na LOA</t>
  </si>
  <si>
    <t>[An.Exec.Orc_5_3]</t>
  </si>
  <si>
    <t>Despesa Fixada na LOA</t>
  </si>
  <si>
    <t>Despesa Fixada na LOA - Orçamento Fiscal</t>
  </si>
  <si>
    <t>Despesa Fixada na LOA - Orçamento da Seguridade Social (Saúde)</t>
  </si>
  <si>
    <t>Despesa Fixada na LOA - Orçamento da Seguridade Social (Assistência Social)</t>
  </si>
  <si>
    <t>Despesa Fixada na LOA - Orçamento da Seguridade Social (Previdência Social)</t>
  </si>
  <si>
    <t>[An.Exec.Orc_1_4]</t>
  </si>
  <si>
    <t>Despesa Fixada na LOA - Orçamento Fiscal - Participação</t>
  </si>
  <si>
    <t>[An.Exec.Orc_2_4]</t>
  </si>
  <si>
    <t>Despesa Fixada na LOA - Orçamento da Seguridade Social (Saúde) - Participação</t>
  </si>
  <si>
    <t>[An.Exec.Orc_3_4]</t>
  </si>
  <si>
    <t>Despesa Fixada na LOA - Orçamento da Seguridade Social (Assistência Social) - Participação</t>
  </si>
  <si>
    <t>[An.Exec.Orc_4_4]</t>
  </si>
  <si>
    <t>Despesa Fixada na LOA - Orçamento da Seguridade Social (Previdência Social) - Participação</t>
  </si>
  <si>
    <t>[An.Exec.Orc_2_1]</t>
  </si>
  <si>
    <t>Operações de crédito previstas na LOA</t>
  </si>
  <si>
    <t>[An.Exec.Orc_2_2]</t>
  </si>
  <si>
    <t>Despesa de Capital prevista na LOA</t>
  </si>
  <si>
    <t>[An.Exec.Orc_1_5]</t>
  </si>
  <si>
    <t>Percentual autorizado pela LOA para abertura de crédito adicional suplementar (%)</t>
  </si>
  <si>
    <t>[An.Exec.Orc_1_6]</t>
  </si>
  <si>
    <t>Representatividade da modificação do orçamento diretamente pelo Poder Executivo (em R$)</t>
  </si>
  <si>
    <t>[An.Exec.Orc_1_7]</t>
  </si>
  <si>
    <t>Número da LOA</t>
  </si>
  <si>
    <t>[Desp.Fun.V_0_2]</t>
  </si>
  <si>
    <t>VALOR TOTAL DAS DESPESAS</t>
  </si>
  <si>
    <t>[Bal.Orç.V_1_2]</t>
  </si>
  <si>
    <t>Receita Prevista (Previsão Inicial)</t>
  </si>
  <si>
    <t>[Bal.Orç.V_1_4]</t>
  </si>
  <si>
    <t>Receita Arrecadada (I)</t>
  </si>
  <si>
    <t>[Bal.Orç.V_1_6]</t>
  </si>
  <si>
    <t>% Executado da Receita Arrecadada (01.02. / 01.01. x 100)</t>
  </si>
  <si>
    <t>[Bal.Orç.V_2_2]</t>
  </si>
  <si>
    <t>Despesa Autorizada (Atualizada)</t>
  </si>
  <si>
    <t>[Bal.Orç.V_2_4]</t>
  </si>
  <si>
    <t>Despesa Executada (II)</t>
  </si>
  <si>
    <t>[Bal.Orç.V_2_6]</t>
  </si>
  <si>
    <t>% Executado da Despesa Executada  (02.02. / 02.01. x 100)</t>
  </si>
  <si>
    <t>[Bal.Orç.V_3_4]</t>
  </si>
  <si>
    <t>Resultado da Execução Orçamentária (1.2-2.2)</t>
  </si>
  <si>
    <t>Créditos Adicionais abertos no exercício (total, independente da fonte de recurso) (5.1+6.1+7.1)</t>
  </si>
  <si>
    <t>[Bal.Orç.V_4]</t>
  </si>
  <si>
    <t>% Créditos Adicionais em relação à Despesa Autorizada</t>
  </si>
  <si>
    <t>[Bal.Orç.V_6]</t>
  </si>
  <si>
    <t>05.02.</t>
  </si>
  <si>
    <t>% Créditos Adicionais Suplementares abertos no exercício</t>
  </si>
  <si>
    <t>[Bal.Orç.V_8]</t>
  </si>
  <si>
    <t>% Créditos Adicionais Especiais abertos no exercício</t>
  </si>
  <si>
    <t>[Bal.Orç.V_10]</t>
  </si>
  <si>
    <t>07.02.</t>
  </si>
  <si>
    <t>% Créditos Adicionais Extraordinários abertos no exercício</t>
  </si>
  <si>
    <t>[QDA_1]</t>
  </si>
  <si>
    <t>Receita Prevista 2018</t>
  </si>
  <si>
    <t>[QDA_5]</t>
  </si>
  <si>
    <t>Receita Arrecadada 2018</t>
  </si>
  <si>
    <t>[QDA_9]</t>
  </si>
  <si>
    <t>QDA 2018 (Receita Arrecadada / Receita Prevista)</t>
  </si>
  <si>
    <t>[QED_1]</t>
  </si>
  <si>
    <t>Despesa Autorizada 2018 (Atualizada)</t>
  </si>
  <si>
    <t>[QED_5]</t>
  </si>
  <si>
    <t>Despesa Executada 2018</t>
  </si>
  <si>
    <t>[QED_9]</t>
  </si>
  <si>
    <t>QED 2018 (Despesa Executada / Despesa Autorizada Atualizada)</t>
  </si>
  <si>
    <t>[Rec.Cat.Ec_1_2]</t>
  </si>
  <si>
    <t>RECEITA CORRENTE</t>
  </si>
  <si>
    <t>[Rec.Cat.Ec_2_2]</t>
  </si>
  <si>
    <t>[Rec.Cat.Ec_3_2]</t>
  </si>
  <si>
    <t>Receita de Contribuições</t>
  </si>
  <si>
    <t>[Rec.Cat.Ec_4_2]</t>
  </si>
  <si>
    <t>[Rec.Cat.Ec_5_2]</t>
  </si>
  <si>
    <t>[Rec.Cat.Ec_6_2]</t>
  </si>
  <si>
    <t>[Rec.Cat.Ec_7_2]</t>
  </si>
  <si>
    <t>[Rec.Cat.Ec_8_2]</t>
  </si>
  <si>
    <t>[Rec.Cat.Ec_9_2]</t>
  </si>
  <si>
    <t>[Rec.Cat.Ec_10_2]</t>
  </si>
  <si>
    <t>[Rec.Cat.Ec_11_2]</t>
  </si>
  <si>
    <t>[Rec.Cat.Ec_12_2]</t>
  </si>
  <si>
    <t>[Rec.Cat.Ec_13_2]</t>
  </si>
  <si>
    <t>[Rec.Cat.Ec_14_2]</t>
  </si>
  <si>
    <t>[Rec.Cat.Ec_15_2]</t>
  </si>
  <si>
    <t>[Rec.Cat.Ec_16_2]</t>
  </si>
  <si>
    <t>DEDUÇÕES DA RECEITA</t>
  </si>
  <si>
    <t>[Rec.Cat.Ec_17_2]</t>
  </si>
  <si>
    <t>RECEITAS INTRA-ORÇAMENTÁRIAS</t>
  </si>
  <si>
    <t>[Rec.Cat.Ec_18_2]</t>
  </si>
  <si>
    <t>TOTAL DA RECEITA</t>
  </si>
  <si>
    <t>[Liq.Ime.V_3_2]</t>
  </si>
  <si>
    <t>Disponível (Exceto RPPS) 2018</t>
  </si>
  <si>
    <t>Disponível 2018</t>
  </si>
  <si>
    <t>Disponível do RPPS 2018</t>
  </si>
  <si>
    <t>[Liq.Ime.V_6_2]</t>
  </si>
  <si>
    <t>Passivo Circulante (Exceto RPPS) 2018</t>
  </si>
  <si>
    <t>Passivo Circulante 2018</t>
  </si>
  <si>
    <t>Passivo Circulante do RPPS 2018</t>
  </si>
  <si>
    <t>[Liq.Ime.V_7_2]</t>
  </si>
  <si>
    <t>Capacidade de pagamento imediato 2018 (1. - 2.)</t>
  </si>
  <si>
    <t>[Liq.Ime.V_8_2]</t>
  </si>
  <si>
    <t>Liquidez Imediata sem RPPS 2018 (1. / 2.)</t>
  </si>
  <si>
    <t>[Liq.Ime.V_8_4]</t>
  </si>
  <si>
    <t>Liquidez Imediata com RPPS 2018 (1.1 / 2.1)</t>
  </si>
  <si>
    <t>Passivo Não Circulante 2018</t>
  </si>
  <si>
    <t>[Liq.Corr.V_3_2]</t>
  </si>
  <si>
    <t>Ativo Circulante (Exceto RPPS) 2018</t>
  </si>
  <si>
    <t>Ativo Circulante 2018</t>
  </si>
  <si>
    <t>Ativo Circulante do RPPS 2018</t>
  </si>
  <si>
    <t>[Liq.Corr.V_6_2]</t>
  </si>
  <si>
    <t>[Liq.Corr.V_4_2]</t>
  </si>
  <si>
    <t>[Liq.Corr.V_5_2]</t>
  </si>
  <si>
    <t>[Liq.Corr.V_7_2]</t>
  </si>
  <si>
    <t>Capacidade de pagamento das dívidas de curto prazo 2018 (1. - 2.)</t>
  </si>
  <si>
    <t>[Liq.Corr.V_8_2]</t>
  </si>
  <si>
    <t>Liquidez Corrente sem RPPS 2018 (1. / 2.)</t>
  </si>
  <si>
    <t>[Liq.Corr.V_8_6]</t>
  </si>
  <si>
    <t>Liquidez Corrente com RPPS 2018 (1.1 / 2.1)</t>
  </si>
  <si>
    <t>Ativo Não Circulante 2018</t>
  </si>
  <si>
    <t>[Liq.Corr.V_2_3]</t>
  </si>
  <si>
    <t>Ativo Circulante do RPPS 2017</t>
  </si>
  <si>
    <t>[Div.Ativ.V_4]</t>
  </si>
  <si>
    <t>Total do Ativo 2018 (1.1 + 1.2)</t>
  </si>
  <si>
    <t>[Div.Ativ.V_6]</t>
  </si>
  <si>
    <t>Ativo Circulante</t>
  </si>
  <si>
    <t>[Div.Ativ.V_7]</t>
  </si>
  <si>
    <t>Ativo Não Circulante</t>
  </si>
  <si>
    <t>Dívida Ativa (saldo final 2018) (2.1.1 + 2.1.2 = 2.2.1 + 2.2.2)</t>
  </si>
  <si>
    <t>Dívida Ativa Tributária</t>
  </si>
  <si>
    <t>Dívida Ativa não Tributária</t>
  </si>
  <si>
    <t>Dívida Ativa classificada no Ativo Circulante</t>
  </si>
  <si>
    <t>Dívida Ativa classificada no Ativo Não Circulante</t>
  </si>
  <si>
    <t>Recebimentos da Dívida Ativa em 2018</t>
  </si>
  <si>
    <t>[Div.Ativ.V_5]</t>
  </si>
  <si>
    <t>% Dívida Ativa em relação ao Total do Ativo (2. / 1. x 100)</t>
  </si>
  <si>
    <t>[Div.Ativ.V_9]</t>
  </si>
  <si>
    <t>% Dívida Ativa classificada no Ativo Circulante (2.2.1 / 2. x 100)</t>
  </si>
  <si>
    <t>[Div.Ativ.V_11]</t>
  </si>
  <si>
    <t>% Dívida Ativa classificada no Ativo Não Circulante (2.2.2 / 2. x 100)</t>
  </si>
  <si>
    <t>[Div.Ativ.V_13]</t>
  </si>
  <si>
    <t>% Dívida Ativa Tributária em relação à Dívida Ativa (2.1.1. / 2. x 100)</t>
  </si>
  <si>
    <t>[Div.Ativ.V_15]</t>
  </si>
  <si>
    <t>04.04.</t>
  </si>
  <si>
    <t>% Dívida Ativa não Tributária em relação à Dívida Ativa (2.1.2 / 2. x 100)</t>
  </si>
  <si>
    <t>[Div.Ativ.V_3_2]</t>
  </si>
  <si>
    <t>% Recebimentos da Dívida Ativa (item 3 dividido pelo saldo da dív. at. do exercício anterior)</t>
  </si>
  <si>
    <t>[PC.RP_1_2]</t>
  </si>
  <si>
    <t>Inscrição de Restos a pagar processados em 2018</t>
  </si>
  <si>
    <t>[PC.RP_5_2]</t>
  </si>
  <si>
    <t>Inscrição de Restos a pagar não processados em 2018</t>
  </si>
  <si>
    <t>[PC.RP_9_2]</t>
  </si>
  <si>
    <t>Total da despesa empenhada em 2018</t>
  </si>
  <si>
    <t>[PC.RP_10_2]</t>
  </si>
  <si>
    <t>QIRPP 2018 (01 / 03)</t>
  </si>
  <si>
    <t>[PC.RP_11_2]</t>
  </si>
  <si>
    <t>QIRPNP 2018 (02 / 03)</t>
  </si>
  <si>
    <t>Saldo dos Restos a Pagar Processados 2018</t>
  </si>
  <si>
    <t>Saldo dos Restos a Pagar Não Processados 2018</t>
  </si>
  <si>
    <t>Receita Previdenciária prevista no DRAA 2018</t>
  </si>
  <si>
    <t>Despesa Previdenciária prevista no DRAA 2018</t>
  </si>
  <si>
    <t>Passivo atuarial = Provisões matemáticas previdenciárias (2.1+2.2-2.3)</t>
  </si>
  <si>
    <t>[RPPS_RT_SRV_14]</t>
  </si>
  <si>
    <t>Retenção - Total</t>
  </si>
  <si>
    <t>02.10.</t>
  </si>
  <si>
    <t>02.11.</t>
  </si>
  <si>
    <t>02.12.</t>
  </si>
  <si>
    <t>02.13.</t>
  </si>
  <si>
    <t>Recolhimento (Valor Principal) - Março</t>
  </si>
  <si>
    <t>Recolhimento (Valor Principal) - Abril</t>
  </si>
  <si>
    <t>04.05.</t>
  </si>
  <si>
    <t>Recolhimento (Valor Principal) - Maio</t>
  </si>
  <si>
    <t>04.06.</t>
  </si>
  <si>
    <t>Recolhimento (Valor Principal) - Junho</t>
  </si>
  <si>
    <t>04.07.</t>
  </si>
  <si>
    <t>Recolhimento (Valor Principal) - Julho</t>
  </si>
  <si>
    <t>04.08.</t>
  </si>
  <si>
    <t>Recolhimento (Valor Principal) - Agosto</t>
  </si>
  <si>
    <t>04.09.</t>
  </si>
  <si>
    <t>Recolhimento (Valor Principal) - Setembro</t>
  </si>
  <si>
    <t>04.10.</t>
  </si>
  <si>
    <t>Recolhimento (Valor Principal) - Outubro</t>
  </si>
  <si>
    <t>04.11.</t>
  </si>
  <si>
    <t>Recolhimento (Valor Principal) - Novembro</t>
  </si>
  <si>
    <t>04.12.</t>
  </si>
  <si>
    <t>Recolhimento (Valor Principal) - Dezembro</t>
  </si>
  <si>
    <t>04.13.</t>
  </si>
  <si>
    <t>Recolhimento (Valor Principal) - 13° Salário</t>
  </si>
  <si>
    <t>[RPPS_RC.P_SRV_14]</t>
  </si>
  <si>
    <t>04.14.</t>
  </si>
  <si>
    <t>Recolhimento (Valor Principal) - Total</t>
  </si>
  <si>
    <t>Recolhimento (Multas e Juros) - Janeiro</t>
  </si>
  <si>
    <t>Recolhimento (Multas e Juros) - Fevereiro</t>
  </si>
  <si>
    <t>Recolhimento (Multas e Juros) - Março</t>
  </si>
  <si>
    <t>05.04.</t>
  </si>
  <si>
    <t>Recolhimento (Multas e Juros) - Abril</t>
  </si>
  <si>
    <t>Recolhimento (Multas e Juros) - Maio</t>
  </si>
  <si>
    <t>Recolhimento (Multas e Juros) - Junho</t>
  </si>
  <si>
    <t>05.07.</t>
  </si>
  <si>
    <t>Recolhimento (Multas e Juros) - Julho</t>
  </si>
  <si>
    <t>05.08.</t>
  </si>
  <si>
    <t>Recolhimento (Multas e Juros) - Agosto</t>
  </si>
  <si>
    <t>05.09.</t>
  </si>
  <si>
    <t>Recolhimento (Multas e Juros) - Setembro</t>
  </si>
  <si>
    <t>05.10.</t>
  </si>
  <si>
    <t>Recolhimento (Multas e Juros) - Outubro</t>
  </si>
  <si>
    <t>05.11.</t>
  </si>
  <si>
    <t>Recolhimento (Multas e Juros) - Novembro</t>
  </si>
  <si>
    <t>05.12.</t>
  </si>
  <si>
    <t>Recolhimento (Multas e Juros) - Dezembro</t>
  </si>
  <si>
    <t>05.13.</t>
  </si>
  <si>
    <t>Recolhimento (Multas e Juros) - 13° Salário</t>
  </si>
  <si>
    <t>[RPPS_RC.MJ_SRV_14]</t>
  </si>
  <si>
    <t>05.14.</t>
  </si>
  <si>
    <t>Recolhimento (Multas e Juros) - Total</t>
  </si>
  <si>
    <t>[RPPS_RC_SRV_1]</t>
  </si>
  <si>
    <t>Recolhimento (Principal, Multas e Juros) - Janeiro</t>
  </si>
  <si>
    <t>[RPPS_RC_SRV_2]</t>
  </si>
  <si>
    <t>Recolhimento (Principal, Multas e Juros) - Fevereiro</t>
  </si>
  <si>
    <t>[RPPS_RC_SRV_3]</t>
  </si>
  <si>
    <t>Recolhimento (Principal, Multas e Juros) - Março</t>
  </si>
  <si>
    <t>[RPPS_RC_SRV_4]</t>
  </si>
  <si>
    <t>06.04.</t>
  </si>
  <si>
    <t>Recolhimento (Principal, Multas e Juros) - Abril</t>
  </si>
  <si>
    <t>[RPPS_RC_SRV_5]</t>
  </si>
  <si>
    <t>06.05.</t>
  </si>
  <si>
    <t>Recolhimento (Principal, Multas e Juros) - Maio</t>
  </si>
  <si>
    <t>[RPPS_RC_SRV_6]</t>
  </si>
  <si>
    <t>06.06.</t>
  </si>
  <si>
    <t>Recolhimento (Principal, Multas e Juros) - Junho</t>
  </si>
  <si>
    <t>[RPPS_RC_SRV_7]</t>
  </si>
  <si>
    <t>06.07.</t>
  </si>
  <si>
    <t>Recolhimento (Principal, Multas e Juros) - Julho</t>
  </si>
  <si>
    <t>[RPPS_RC_SRV_8]</t>
  </si>
  <si>
    <t>06.08.</t>
  </si>
  <si>
    <t>Recolhimento (Principal, Multas e Juros) - Agosto</t>
  </si>
  <si>
    <t>[RPPS_RC_SRV_9]</t>
  </si>
  <si>
    <t>06.09.</t>
  </si>
  <si>
    <t>Recolhimento (Principal, Multas e Juros) - Setembro</t>
  </si>
  <si>
    <t>[RPPS_RC_SRV_10]</t>
  </si>
  <si>
    <t>06.10.</t>
  </si>
  <si>
    <t>Recolhimento (Principal, Multas e Juros) - Outubro</t>
  </si>
  <si>
    <t>[RPPS_RC_SRV_11]</t>
  </si>
  <si>
    <t>06.11.</t>
  </si>
  <si>
    <t>Recolhimento (Principal, Multas e Juros) - Novembro</t>
  </si>
  <si>
    <t>[RPPS_RC_SRV_12]</t>
  </si>
  <si>
    <t>06.12.</t>
  </si>
  <si>
    <t>Recolhimento (Principal, Multas e Juros) - Dezembro</t>
  </si>
  <si>
    <t>[RPPS_RC_SRV_13]</t>
  </si>
  <si>
    <t>06.13.</t>
  </si>
  <si>
    <t>Recolhimento (Principal, Multas e Juros) - 13° Salário</t>
  </si>
  <si>
    <t>[RPPS_RC_SRV_14]</t>
  </si>
  <si>
    <t>06.14.</t>
  </si>
  <si>
    <t>Recolhimento (Principal, Multas e Juros) - Total</t>
  </si>
  <si>
    <t>[RPPS_NRC_SRV_1]</t>
  </si>
  <si>
    <t>Não Recolhida - Janeiro</t>
  </si>
  <si>
    <t>[RPPS_NRC_SRV_2]</t>
  </si>
  <si>
    <t>Não Recolhida - Fevereiro</t>
  </si>
  <si>
    <t>[RPPS_NRC_SRV_3]</t>
  </si>
  <si>
    <t>07.03.</t>
  </si>
  <si>
    <t>Não Recolhida - Março</t>
  </si>
  <si>
    <t>[RPPS_NRC_SRV_4]</t>
  </si>
  <si>
    <t>07.04.</t>
  </si>
  <si>
    <t>Não Recolhida - Abril</t>
  </si>
  <si>
    <t>[RPPS_NRC_SRV_5]</t>
  </si>
  <si>
    <t>07.05.</t>
  </si>
  <si>
    <t>Não Recolhida - Maio</t>
  </si>
  <si>
    <t>[RPPS_NRC_SRV_6]</t>
  </si>
  <si>
    <t>07.06.</t>
  </si>
  <si>
    <t>Não Recolhida - Junho</t>
  </si>
  <si>
    <t>[RPPS_NRC_SRV_7]</t>
  </si>
  <si>
    <t>07.07.</t>
  </si>
  <si>
    <t>Não Recolhida - Julho</t>
  </si>
  <si>
    <t>[RPPS_NRC_SRV_8]</t>
  </si>
  <si>
    <t>07.08.</t>
  </si>
  <si>
    <t>Não Recolhida - Agosto</t>
  </si>
  <si>
    <t>[RPPS_NRC_SRV_9]</t>
  </si>
  <si>
    <t>07.09.</t>
  </si>
  <si>
    <t>Não Recolhida - Setembro</t>
  </si>
  <si>
    <t>[RPPS_NRC_SRV_10]</t>
  </si>
  <si>
    <t>07.10.</t>
  </si>
  <si>
    <t>Não Recolhida - Outubro</t>
  </si>
  <si>
    <t>[RPPS_NRC_SRV_11]</t>
  </si>
  <si>
    <t>07.11.</t>
  </si>
  <si>
    <t>Não Recolhida - Novembro</t>
  </si>
  <si>
    <t>[RPPS_NRC_SRV_12]</t>
  </si>
  <si>
    <t>07.12.</t>
  </si>
  <si>
    <t>Não Recolhida - Dezembro</t>
  </si>
  <si>
    <t>[RPPS_NRC_SRV_13]</t>
  </si>
  <si>
    <t>07.13.</t>
  </si>
  <si>
    <t>Não Recolhida - 13° Salário</t>
  </si>
  <si>
    <t>[RPPS_NRC_SRV_14]</t>
  </si>
  <si>
    <t>07.14.</t>
  </si>
  <si>
    <t>Não Recolhida - Total</t>
  </si>
  <si>
    <t>[RPPS_DV_PATR.CN_14]</t>
  </si>
  <si>
    <t>Devida - Total</t>
  </si>
  <si>
    <t>[RPPS_CT_PATR.CN_14]</t>
  </si>
  <si>
    <t>[RPPS_BP_PATR.CN_14]</t>
  </si>
  <si>
    <t>[RPPS_RC.P_PATR.CN_14]</t>
  </si>
  <si>
    <t>[RPPS_RC.MJ_PATR.CN_14]</t>
  </si>
  <si>
    <t>[RPPS_RC_PATR.CN_1]</t>
  </si>
  <si>
    <t>[RPPS_RC_PATR.CN_2]</t>
  </si>
  <si>
    <t>[RPPS_RC_PATR.CN_3]</t>
  </si>
  <si>
    <t>[RPPS_RC_PATR.CN_4]</t>
  </si>
  <si>
    <t>[RPPS_RC_PATR.CN_5]</t>
  </si>
  <si>
    <t>[RPPS_RC_PATR.CN_6]</t>
  </si>
  <si>
    <t>[RPPS_RC_PATR.CN_7]</t>
  </si>
  <si>
    <t>[RPPS_RC_PATR.CN_8]</t>
  </si>
  <si>
    <t>[RPPS_RC_PATR.CN_9]</t>
  </si>
  <si>
    <t>[RPPS_RC_PATR.CN_10]</t>
  </si>
  <si>
    <t>[RPPS_RC_PATR.CN_11]</t>
  </si>
  <si>
    <t>[RPPS_RC_PATR.CN_12]</t>
  </si>
  <si>
    <t>06.12.18.</t>
  </si>
  <si>
    <t>[RPPS_RC_PATR.CN_13]</t>
  </si>
  <si>
    <t>[RPPS_RC_PATR.CN_14]</t>
  </si>
  <si>
    <t>[RPPS_NRC_PATR.CN_1]</t>
  </si>
  <si>
    <t>07.01.18.</t>
  </si>
  <si>
    <t>[RPPS_NRC_PATR.CN_2]</t>
  </si>
  <si>
    <t>07.02.18.</t>
  </si>
  <si>
    <t>[RPPS_NRC_PATR.CN_3]</t>
  </si>
  <si>
    <t>[RPPS_NRC_PATR.CN_4]</t>
  </si>
  <si>
    <t>[RPPS_NRC_PATR.CN_5]</t>
  </si>
  <si>
    <t>[RPPS_NRC_PATR.CN_6]</t>
  </si>
  <si>
    <t>[RPPS_NRC_PATR.CN_7]</t>
  </si>
  <si>
    <t>[RPPS_NRC_PATR.CN_8]</t>
  </si>
  <si>
    <t>[RPPS_NRC_PATR.CN_9]</t>
  </si>
  <si>
    <t>[RPPS_NRC_PATR.CN_10]</t>
  </si>
  <si>
    <t>[RPPS_NRC_PATR.CN_11]</t>
  </si>
  <si>
    <t>[RPPS_NRC_PATR.CN_12]</t>
  </si>
  <si>
    <t>[RPPS_NRC_PATR.CN_13]</t>
  </si>
  <si>
    <t>[RPPS_NRC_PATR.CN_14]</t>
  </si>
  <si>
    <t>NS - Alíquota Atuarial - Segurados Ativos</t>
  </si>
  <si>
    <t>NS - Alíquota Atuarial - Aposentados</t>
  </si>
  <si>
    <t>NS - Alíquota Atuarial - Pensionistas</t>
  </si>
  <si>
    <t>NS - Alíquota Adotada - Segurados Ativos</t>
  </si>
  <si>
    <t>01.05.18.</t>
  </si>
  <si>
    <t>NS - Alíquota Adotada - Aposentados</t>
  </si>
  <si>
    <t>01.06.18.</t>
  </si>
  <si>
    <t>NS - Alíquota Adotada - Pensionistas</t>
  </si>
  <si>
    <t>02.01.18.</t>
  </si>
  <si>
    <t>NS - Alíquota Patronal Atuarial - Custo Normal - Ente</t>
  </si>
  <si>
    <t>02.02.18.</t>
  </si>
  <si>
    <t>NS - Alíquota Patronal Atuarial - Custo Suplementar- Ente</t>
  </si>
  <si>
    <t>02.03.18.</t>
  </si>
  <si>
    <t>NS - Alíquota Patronal Adotada - Custo Normal - Ente</t>
  </si>
  <si>
    <t>02.04.18.</t>
  </si>
  <si>
    <t>NS - Alíquota Patronal Adotada - Custo Suplementar- Ente</t>
  </si>
  <si>
    <t>03.01.18.</t>
  </si>
  <si>
    <t>PP - Alíquota Atuarial - Segurados Ativos</t>
  </si>
  <si>
    <t>PP - Alíquota Atuarial - Aposentados</t>
  </si>
  <si>
    <t>PP - Alíquota Atuarial - Pensionistas</t>
  </si>
  <si>
    <t>03.04.18.</t>
  </si>
  <si>
    <t>PP - Alíquota Adotada - Segurados Ativos</t>
  </si>
  <si>
    <t>PP - Alíquota Adotada - Aposentados</t>
  </si>
  <si>
    <t>PP - Alíquota Adotada - Pensionistas</t>
  </si>
  <si>
    <t>PP - Alíquota Patronal Atuarial - Custo Normal - Ente</t>
  </si>
  <si>
    <t>PP - Alíquota Patronal Atuarial - Custo Suplementar- Ente</t>
  </si>
  <si>
    <t>PP - Alíquota Patronal Adotada - Custo Normal - Ente</t>
  </si>
  <si>
    <t>PP - Alíquota Patronal Adotada - Custo Suplementar- Ente</t>
  </si>
  <si>
    <t>PF - Alíquota Atuarial - Segurados Ativos</t>
  </si>
  <si>
    <t>05.02.18.</t>
  </si>
  <si>
    <t>PF - Alíquota Atuarial - Aposentados</t>
  </si>
  <si>
    <t>PF - Alíquota Atuarial - Pensionistas</t>
  </si>
  <si>
    <t>05.04.18.</t>
  </si>
  <si>
    <t>PF - Alíquota Adotada - Segurados Ativos</t>
  </si>
  <si>
    <t>05.05.18.</t>
  </si>
  <si>
    <t>PF - Alíquota Adotada - Aposentados</t>
  </si>
  <si>
    <t>05.06.18.</t>
  </si>
  <si>
    <t>PF - Alíquota Adotada - Pensionistas</t>
  </si>
  <si>
    <t>PF - Alíquota Patronal Atuarial - Custo Normal - Ente</t>
  </si>
  <si>
    <t>PF - Alíquota Patronal Adotada - Custo Normal - Ente</t>
  </si>
  <si>
    <t>[Duod_1o_Valor_1]</t>
  </si>
  <si>
    <t>[Duod_1o_Valor_2]</t>
  </si>
  <si>
    <t>[Duod_1o_Valor_3]</t>
  </si>
  <si>
    <t>ISS</t>
  </si>
  <si>
    <t>[Duod_1o_Valor_4]</t>
  </si>
  <si>
    <t>[Duod_1o_Valor_5]</t>
  </si>
  <si>
    <t>IRRF (retido pelo Município)</t>
  </si>
  <si>
    <t>[Duod_1o_Valor_6]</t>
  </si>
  <si>
    <t>[Duod_1o_Valor_7]</t>
  </si>
  <si>
    <t>Contribuições de Melhoria</t>
  </si>
  <si>
    <t>[Duod_1o_Valor_8]</t>
  </si>
  <si>
    <t>COSIP</t>
  </si>
  <si>
    <t>[Duod_1o_Valor_9]</t>
  </si>
  <si>
    <t>Multa e Juros de natureza tributária</t>
  </si>
  <si>
    <t>[Duod_1o_Valor_10]</t>
  </si>
  <si>
    <t>TRANSFERÊNCIAS</t>
  </si>
  <si>
    <t>[Duod_1o_Valor_11]</t>
  </si>
  <si>
    <t>Cota IOF - Ouro</t>
  </si>
  <si>
    <t>[Duod_1o_Valor_12]</t>
  </si>
  <si>
    <t>Cota ITR</t>
  </si>
  <si>
    <t>[Duod_1o_Valor_13]</t>
  </si>
  <si>
    <t>Cota IPVA</t>
  </si>
  <si>
    <t>[Duod_1o_Valor_14]</t>
  </si>
  <si>
    <t>Cota ICMS</t>
  </si>
  <si>
    <t>[Duod_1o_Valor_15]</t>
  </si>
  <si>
    <t>Cota IPI</t>
  </si>
  <si>
    <t>[Duod_1o_Valor_16]</t>
  </si>
  <si>
    <t>Cota FPM - Parcela Mensal (CF, art. 159, I, b)</t>
  </si>
  <si>
    <t>[Duod_1o_Valor_16.1]</t>
  </si>
  <si>
    <t>Cota FPM - Parcela extra do mês de dezembro (CF, art. 159, I, d)</t>
  </si>
  <si>
    <t>[Duod_1o_Valor_16.2]</t>
  </si>
  <si>
    <t>Cota FPM - Parcela extra do mês de julho (CF, art. 159, I, e)</t>
  </si>
  <si>
    <t>[Duod_1o_Valor_17]</t>
  </si>
  <si>
    <t>Cota ICMS - Desoneração</t>
  </si>
  <si>
    <t>[Duod_1o_Valor_18]</t>
  </si>
  <si>
    <t>CIDE</t>
  </si>
  <si>
    <t>[Duod_1o_Valor_19]</t>
  </si>
  <si>
    <t>AFM</t>
  </si>
  <si>
    <t>[Duod_1o_Valor_20]</t>
  </si>
  <si>
    <t>[Duod_1o_Valor_21_1]</t>
  </si>
  <si>
    <t>Dívida Ativa Tributária (Principal)</t>
  </si>
  <si>
    <t>[Duod_1o_Valor_21_2]</t>
  </si>
  <si>
    <t>Dívida Ativa Tributária (Multas e Juros)</t>
  </si>
  <si>
    <t>[Duod_1o_Valor_22]</t>
  </si>
  <si>
    <t>RECEITA EFETIVAMENTE ARRECADADA NO EXERCÍCIO ANTERIOR (1+2+3)</t>
  </si>
  <si>
    <t>[Duod_1o_Valor_23]</t>
  </si>
  <si>
    <t>Percentual estabelecido para o Município de acordo com a população</t>
  </si>
  <si>
    <t>[Duod_1o_Valor_24]</t>
  </si>
  <si>
    <t>LIMITE CONSTITUCIONAL (4x5)</t>
  </si>
  <si>
    <t>DESPESA AUTORIZADA PARA A CÂMARA NO EXERCÍCIO DE 2018</t>
  </si>
  <si>
    <t>[Duod_Confr_Valor_5]</t>
  </si>
  <si>
    <t>[Duod_Confr_Valor_5.1]</t>
  </si>
  <si>
    <t>% em relação à Receita efetivamente arrecadada no exercício anterior (10/04*100)</t>
  </si>
  <si>
    <t>[Duod_Confr_Valor_6]</t>
  </si>
  <si>
    <t>Valor permitido (menor dos valores - 06 ou 07)</t>
  </si>
  <si>
    <t>[Duod_Confr_Valor_7]</t>
  </si>
  <si>
    <t>Diferença entre o valor permitido e o valor repassado (12-10)</t>
  </si>
  <si>
    <t>[RP_DISP.FIN_1.0]</t>
  </si>
  <si>
    <t>RECURSOS VINCULADOS:</t>
  </si>
  <si>
    <t>[RP_DISP.FIN_1]</t>
  </si>
  <si>
    <t>[RP_DISP.FIN_2]</t>
  </si>
  <si>
    <t>Restos a Pagar Processados (Liquidados e Não Pagos) de Exercícios Anteriores</t>
  </si>
  <si>
    <t>[RP_DISP.FIN_3]</t>
  </si>
  <si>
    <t>Restos a Pagar Processados (Liquidados e Não Pagos) do Exercício</t>
  </si>
  <si>
    <t>[RP_DISP.FIN_4]</t>
  </si>
  <si>
    <t>Restos a Pagar Não Processados (Empenhados e Não Liquidados) de Exercícios Anteriores</t>
  </si>
  <si>
    <t>[RP_DISP.FIN_5]</t>
  </si>
  <si>
    <t>Demais Obrigações Financeiras</t>
  </si>
  <si>
    <t>[RP_DISP.FIN_6]</t>
  </si>
  <si>
    <t>Disponibilidade de Caixa Líquida (01.06. = 01.01. - 01.02. - 01.03. - 01.04. - 01.05.)</t>
  </si>
  <si>
    <t>[RP_DISP.FIN_7]</t>
  </si>
  <si>
    <t>Restos a Pagar Não Processados (Empenhados e Não Liquidados) do Exercício</t>
  </si>
  <si>
    <t>[RP_DISP.FIN_8.0]</t>
  </si>
  <si>
    <t>RECURSOS NÃO VINCULADOS:</t>
  </si>
  <si>
    <t>[RP_DISP.FIN_8]</t>
  </si>
  <si>
    <t>[RP_DISP.FIN_9]</t>
  </si>
  <si>
    <t>[RP_DISP.FIN_10]</t>
  </si>
  <si>
    <t>[RP_DISP.FIN_11]</t>
  </si>
  <si>
    <t>[RP_DISP.FIN_12]</t>
  </si>
  <si>
    <t>[RP_DISP.FIN_13]</t>
  </si>
  <si>
    <t>Disponibilidade de Caixa Líquida (02.06. = 02.01. - 02.02. - 02.03. - 02.04. - 02.05.)</t>
  </si>
  <si>
    <t>[RP_DISP.FIN_14]</t>
  </si>
  <si>
    <t>[RP_DISP.FIN_15.0]</t>
  </si>
  <si>
    <t>TOTAL DE RECURSOS:</t>
  </si>
  <si>
    <t>[RP_DISP.FIN_15]</t>
  </si>
  <si>
    <t>[RP_DISP.FIN_16]</t>
  </si>
  <si>
    <t>[RP_DISP.FIN_17]</t>
  </si>
  <si>
    <t>[RP_DISP.FIN_18]</t>
  </si>
  <si>
    <t>[RP_DISP.FIN_19]</t>
  </si>
  <si>
    <t>[RP_DISP.FIN_20]</t>
  </si>
  <si>
    <t>Disponibilidade de Caixa Líquida (03.06. = 03.01. - 03.02. - 03.03. - 03.04. - 03.05.)</t>
  </si>
  <si>
    <t>[RP_DISP.FIN_21]</t>
  </si>
  <si>
    <t>[RPPS_DV_PATR.CE_14]</t>
  </si>
  <si>
    <t>[RPPS_CT_PATR.CE_14]</t>
  </si>
  <si>
    <t>[RPPS_BP_PATR.CE_1]</t>
  </si>
  <si>
    <t>[RPPS_BP_PATR.CE_2]</t>
  </si>
  <si>
    <t>[RPPS_BP_PATR.CE_3]</t>
  </si>
  <si>
    <t>[RPPS_BP_PATR.CE_4]</t>
  </si>
  <si>
    <t>[RPPS_BP_PATR.CE_5]</t>
  </si>
  <si>
    <t>[RPPS_BP_PATR.CE_6]</t>
  </si>
  <si>
    <t>[RPPS_BP_PATR.CE_7]</t>
  </si>
  <si>
    <t>[RPPS_BP_PATR.CE_8]</t>
  </si>
  <si>
    <t>[RPPS_BP_PATR.CE_9]</t>
  </si>
  <si>
    <t>[RPPS_BP_PATR.CE_10]</t>
  </si>
  <si>
    <t>[RPPS_BP_PATR.CE_11]</t>
  </si>
  <si>
    <t>[RPPS_BP_PATR.CE_12]</t>
  </si>
  <si>
    <t>[RPPS_BP_PATR.CE_13]</t>
  </si>
  <si>
    <t>[RPPS_BP_PATR.CE_14]</t>
  </si>
  <si>
    <t>[RPPS_RC.P_PATR.CE_14]</t>
  </si>
  <si>
    <t>[RPPS_RC.MJ_PATR.CE_14]</t>
  </si>
  <si>
    <t>[RPPS_RC_PATR.CE_1]</t>
  </si>
  <si>
    <t>[RPPS_RC_PATR.CE_2]</t>
  </si>
  <si>
    <t>[RPPS_RC_PATR.CE_3]</t>
  </si>
  <si>
    <t>[RPPS_RC_PATR.CE_4]</t>
  </si>
  <si>
    <t>[RPPS_RC_PATR.CE_5]</t>
  </si>
  <si>
    <t>[RPPS_RC_PATR.CE_6]</t>
  </si>
  <si>
    <t>[RPPS_RC_PATR.CE_7]</t>
  </si>
  <si>
    <t>[RPPS_RC_PATR.CE_8]</t>
  </si>
  <si>
    <t>[RPPS_RC_PATR.CE_9]</t>
  </si>
  <si>
    <t>[RPPS_RC_PATR.CE_10]</t>
  </si>
  <si>
    <t>[RPPS_RC_PATR.CE_11]</t>
  </si>
  <si>
    <t>[RPPS_RC_PATR.CE_12]</t>
  </si>
  <si>
    <t>[RPPS_RC_PATR.CE_13]</t>
  </si>
  <si>
    <t>[RPPS_RC_PATR.CE_14]</t>
  </si>
  <si>
    <t>[RPPS_NRC_PATR.CE_1]</t>
  </si>
  <si>
    <t>[RPPS_NRC_PATR.CE_2]</t>
  </si>
  <si>
    <t>[RPPS_NRC_PATR.CE_3]</t>
  </si>
  <si>
    <t>[RPPS_NRC_PATR.CE_4]</t>
  </si>
  <si>
    <t>[RPPS_NRC_PATR.CE_5]</t>
  </si>
  <si>
    <t>[RPPS_NRC_PATR.CE_6]</t>
  </si>
  <si>
    <t>[RPPS_NRC_PATR.CE_7]</t>
  </si>
  <si>
    <t>[RPPS_NRC_PATR.CE_8]</t>
  </si>
  <si>
    <t>[RPPS_NRC_PATR.CE_9]</t>
  </si>
  <si>
    <t>[RPPS_NRC_PATR.CE_10]</t>
  </si>
  <si>
    <t>[RPPS_NRC_PATR.CE_11]</t>
  </si>
  <si>
    <t>[RPPS_NRC_PATR.CE_12]</t>
  </si>
  <si>
    <t>[RPPS_NRC_PATR.CE_13]</t>
  </si>
  <si>
    <t>[RPPS_NRC_PATR.CE_14]</t>
  </si>
  <si>
    <t>Retida - Janeiro</t>
  </si>
  <si>
    <t>Retida - Fevereiro</t>
  </si>
  <si>
    <t>Retida - Março</t>
  </si>
  <si>
    <t>Retida - Abril</t>
  </si>
  <si>
    <t>Retida - Maio</t>
  </si>
  <si>
    <t>Retida - Junho</t>
  </si>
  <si>
    <t>Retida - Julho</t>
  </si>
  <si>
    <t>Retida - Agosto</t>
  </si>
  <si>
    <t>Retida - Setembro</t>
  </si>
  <si>
    <t>Retida - Outubro</t>
  </si>
  <si>
    <t>Retida - Novembro</t>
  </si>
  <si>
    <t>Retida - Dezembro</t>
  </si>
  <si>
    <t>Retida - 13° Salário</t>
  </si>
  <si>
    <t>[RGPS_RT_SRV_14]</t>
  </si>
  <si>
    <t>Retida - Total</t>
  </si>
  <si>
    <t>[RGPS_CT_SRV_14]</t>
  </si>
  <si>
    <t>[RGPS_BP_SRV_1]</t>
  </si>
  <si>
    <t>[RGPS_BP_SRV_2]</t>
  </si>
  <si>
    <t>[RGPS_BP_SRV_3]</t>
  </si>
  <si>
    <t>[RGPS_BP_SRV_4]</t>
  </si>
  <si>
    <t>[RGPS_BP_SRV_5]</t>
  </si>
  <si>
    <t>[RGPS_BP_SRV_6]</t>
  </si>
  <si>
    <t>[RGPS_BP_SRV_7]</t>
  </si>
  <si>
    <t>[RGPS_BP_SRV_8]</t>
  </si>
  <si>
    <t>[RGPS_BP_SRV_9]</t>
  </si>
  <si>
    <t>[RGPS_BP_SRV_10]</t>
  </si>
  <si>
    <t>[RGPS_BP_SRV_11]</t>
  </si>
  <si>
    <t>[RGPS_BP_SRV_12]</t>
  </si>
  <si>
    <t>[RGPS_BP_SRV_13]</t>
  </si>
  <si>
    <t>[RGPS_BP_SRV_14]</t>
  </si>
  <si>
    <t>[RGPS_RC.P_SRV_14]</t>
  </si>
  <si>
    <t>[RGPS_RC.MJ_SRV_14]</t>
  </si>
  <si>
    <t>[RGPS_RC_SRV_1]</t>
  </si>
  <si>
    <t>[RGPS_RC_SRV_2]</t>
  </si>
  <si>
    <t>[RGPS_RC_SRV_3]</t>
  </si>
  <si>
    <t>[RGPS_RC_SRV_4]</t>
  </si>
  <si>
    <t>[RGPS_RC_SRV_5]</t>
  </si>
  <si>
    <t>[RGPS_RC_SRV_6]</t>
  </si>
  <si>
    <t>[RGPS_RC_SRV_7]</t>
  </si>
  <si>
    <t>[RGPS_RC_SRV_8]</t>
  </si>
  <si>
    <t>[RGPS_RC_SRV_9]</t>
  </si>
  <si>
    <t>[RGPS_RC_SRV_10]</t>
  </si>
  <si>
    <t>[RGPS_RC_SRV_11]</t>
  </si>
  <si>
    <t>[RGPS_RC_SRV_12]</t>
  </si>
  <si>
    <t>[RGPS_RC_SRV_13]</t>
  </si>
  <si>
    <t>[RGPS_RC_SRV_14]</t>
  </si>
  <si>
    <t>[RGPS_NRC_SRV_1]</t>
  </si>
  <si>
    <t>[RGPS_NRC_SRV_2]</t>
  </si>
  <si>
    <t>[RGPS_NRC_SRV_3]</t>
  </si>
  <si>
    <t>[RGPS_NRC_SRV_4]</t>
  </si>
  <si>
    <t>[RGPS_NRC_SRV_5]</t>
  </si>
  <si>
    <t>[RGPS_NRC_SRV_6]</t>
  </si>
  <si>
    <t>[RGPS_NRC_SRV_7]</t>
  </si>
  <si>
    <t>[RGPS_NRC_SRV_8]</t>
  </si>
  <si>
    <t>[RGPS_NRC_SRV_9]</t>
  </si>
  <si>
    <t>[RGPS_NRC_SRV_10]</t>
  </si>
  <si>
    <t>[RGPS_NRC_SRV_11]</t>
  </si>
  <si>
    <t>[RGPS_NRC_SRV_12]</t>
  </si>
  <si>
    <t>[RGPS_NRC_SRV_13]</t>
  </si>
  <si>
    <t>[RGPS_NRC_SRV_14]</t>
  </si>
  <si>
    <t>[RGPS_DV_PATR_14]</t>
  </si>
  <si>
    <t>[RGPS_CT_PATR_14]</t>
  </si>
  <si>
    <t>[RGPS_BP_PATR_14]</t>
  </si>
  <si>
    <t>[RGPS_RC.P_PATR_14]</t>
  </si>
  <si>
    <t>05.01.18.</t>
  </si>
  <si>
    <t>[RGPS_RC.MJ_PATR_14]</t>
  </si>
  <si>
    <t>[RGPS_RC_PATR_1]</t>
  </si>
  <si>
    <t>[RGPS_RC_PATR_2]</t>
  </si>
  <si>
    <t>[RGPS_RC_PATR_3]</t>
  </si>
  <si>
    <t>[RGPS_RC_PATR_4]</t>
  </si>
  <si>
    <t>[RGPS_RC_PATR_5]</t>
  </si>
  <si>
    <t>[RGPS_RC_PATR_6]</t>
  </si>
  <si>
    <t>06.06.18.</t>
  </si>
  <si>
    <t>[RGPS_RC_PATR_7]</t>
  </si>
  <si>
    <t>[RGPS_RC_PATR_8]</t>
  </si>
  <si>
    <t>[RGPS_RC_PATR_9]</t>
  </si>
  <si>
    <t>[RGPS_RC_PATR_10]</t>
  </si>
  <si>
    <t>[RGPS_RC_PATR_11]</t>
  </si>
  <si>
    <t>[RGPS_RC_PATR_12]</t>
  </si>
  <si>
    <t>[RGPS_RC_PATR_13]</t>
  </si>
  <si>
    <t>[RGPS_RC_PATR_14]</t>
  </si>
  <si>
    <t>[RGPS_NRC_PATR_1]</t>
  </si>
  <si>
    <t>[RGPS_NRC_PATR_2]</t>
  </si>
  <si>
    <t>[RGPS_NRC_PATR_3]</t>
  </si>
  <si>
    <t>07.03.18.</t>
  </si>
  <si>
    <t>[RGPS_NRC_PATR_4]</t>
  </si>
  <si>
    <t>[RGPS_NRC_PATR_5]</t>
  </si>
  <si>
    <t>[RGPS_NRC_PATR_6]</t>
  </si>
  <si>
    <t>[RGPS_NRC_PATR_7]</t>
  </si>
  <si>
    <t>[RGPS_NRC_PATR_8]</t>
  </si>
  <si>
    <t>[RGPS_NRC_PATR_9]</t>
  </si>
  <si>
    <t>[RGPS_NRC_PATR_10]</t>
  </si>
  <si>
    <t>[RGPS_NRC_PATR_11]</t>
  </si>
  <si>
    <t>[RGPS_NRC_PATR_12]</t>
  </si>
  <si>
    <t>[RGPS_NRC_PATR_13]</t>
  </si>
  <si>
    <t>[RGPS_NRC_PATR_14]</t>
  </si>
  <si>
    <t>[Sup_Def_Fin_1]</t>
  </si>
  <si>
    <t>Ativo Financeiro - 2018</t>
  </si>
  <si>
    <t>[Sup_Def_Fin_2]</t>
  </si>
  <si>
    <t>Passivo Financeiro - 2018</t>
  </si>
  <si>
    <t>[Sup_Def_Fin_3]</t>
  </si>
  <si>
    <t>Superavit / Deficit Financeiro 2018</t>
  </si>
  <si>
    <t>[Sup_Def_Fin_7]</t>
  </si>
  <si>
    <t>Principais contas negativas, se houver, ou que mais contribuíram para o deficit financeiro</t>
  </si>
  <si>
    <t>[Sup_Def_Fin_8]</t>
  </si>
  <si>
    <t>04.01</t>
  </si>
  <si>
    <t>[Sup_Def_Fin_9]</t>
  </si>
  <si>
    <t>[Sup_Def_Fin_10]</t>
  </si>
  <si>
    <t>[Sup_Def_Fin_11]</t>
  </si>
  <si>
    <t>[Sup_Def_Fin_12]</t>
  </si>
  <si>
    <t>[BalOrc_1]</t>
  </si>
  <si>
    <t>Receita Prevista - Corrente</t>
  </si>
  <si>
    <t>[BalOrc_2]</t>
  </si>
  <si>
    <t>Receita Prevista - Capital</t>
  </si>
  <si>
    <t>[BalOrc_3]</t>
  </si>
  <si>
    <t>Receita Prevista - Intraorçamentárias</t>
  </si>
  <si>
    <t>[BalOrc_4]</t>
  </si>
  <si>
    <t>Despesa Fixada - Corrente</t>
  </si>
  <si>
    <t>[BalOrc_5]</t>
  </si>
  <si>
    <t>Despesa Fixada - Capital</t>
  </si>
  <si>
    <t>[BalOrc_6]</t>
  </si>
  <si>
    <t>Despesa Fixada - Intraorçamentárias</t>
  </si>
  <si>
    <t>[BalOrc_7]</t>
  </si>
  <si>
    <t>Despesa Fixada - Reserva de Contingência</t>
  </si>
  <si>
    <t>[BalOrc_8]</t>
  </si>
  <si>
    <t>Despesa Realizada - Corrente</t>
  </si>
  <si>
    <t>[BalOrc_9]</t>
  </si>
  <si>
    <t>Despesa Realizada - Capital</t>
  </si>
  <si>
    <t>[BalOrc_10]</t>
  </si>
  <si>
    <t>Despesa Realizada - Intraorçamentárias</t>
  </si>
  <si>
    <t>[BalOrc_11]</t>
  </si>
  <si>
    <t>Despesa Realizada - Reserva de Contingência</t>
  </si>
  <si>
    <t>[DTP.Mensal_Jan]</t>
  </si>
  <si>
    <t>Despesa Total com Pessoal - Janeiro</t>
  </si>
  <si>
    <t>[DTP.Mensal_Fev]</t>
  </si>
  <si>
    <t>Despesa Total com Pessoal - Fevereiro</t>
  </si>
  <si>
    <t>[DTP.Mensal_Mar]</t>
  </si>
  <si>
    <t>Despesa Total com Pessoal - Março</t>
  </si>
  <si>
    <t>[DTP.Mensal_Abr]</t>
  </si>
  <si>
    <t>Despesa Total com Pessoal - Abril</t>
  </si>
  <si>
    <t>[DTP.Mensal_Mai]</t>
  </si>
  <si>
    <t>Despesa Total com Pessoal - Maio</t>
  </si>
  <si>
    <t>[DTP.Mensal_Jun]</t>
  </si>
  <si>
    <t>Despesa Total com Pessoal - Junho</t>
  </si>
  <si>
    <t>[DTP.Mensal_Jul]</t>
  </si>
  <si>
    <t>Despesa Total com Pessoal - Julho</t>
  </si>
  <si>
    <t>[DTP.Mensal_Ago]</t>
  </si>
  <si>
    <t>Despesa Total com Pessoal - Agosto</t>
  </si>
  <si>
    <t>[DTP.Mensal_Set]</t>
  </si>
  <si>
    <t>Despesa Total com Pessoal - Setembro</t>
  </si>
  <si>
    <t>[DTP.Mensal_Out]</t>
  </si>
  <si>
    <t>Despesa Total com Pessoal - Outubro</t>
  </si>
  <si>
    <t>[DTP.Mensal_Nov]</t>
  </si>
  <si>
    <t>Despesa Total com Pessoal - Novembro</t>
  </si>
  <si>
    <t>[DTP.Mensal_Dez]</t>
  </si>
  <si>
    <t>Despesa Total com Pessoal - Dezembro</t>
  </si>
  <si>
    <t>[RCL.Mensal_Jan]</t>
  </si>
  <si>
    <t>Receita Corrente Líquida - Janeiro</t>
  </si>
  <si>
    <t>[RCL.Mensal_Fev]</t>
  </si>
  <si>
    <t>Receita Corrente Líquida - Fevereiro</t>
  </si>
  <si>
    <t>[RCL.Mensal_Mar]</t>
  </si>
  <si>
    <t>Receita Corrente Líquida - Março</t>
  </si>
  <si>
    <t>[RCL.Mensal_Abr]</t>
  </si>
  <si>
    <t>Receita Corrente Líquida - Abril</t>
  </si>
  <si>
    <t>[RCL.Mensal_Mai]</t>
  </si>
  <si>
    <t>Receita Corrente Líquida - Maio</t>
  </si>
  <si>
    <t>[RCL.Mensal_Jun]</t>
  </si>
  <si>
    <t>Receita Corrente Líquida - Junho</t>
  </si>
  <si>
    <t>[RCL.Mensal_Jul]</t>
  </si>
  <si>
    <t>Receita Corrente Líquida - Julho</t>
  </si>
  <si>
    <t>[RCL.Mensal_Ago]</t>
  </si>
  <si>
    <t>Receita Corrente Líquida - Agosto</t>
  </si>
  <si>
    <t>[RCL.Mensal_Set]</t>
  </si>
  <si>
    <t>Receita Corrente Líquida - Setembro</t>
  </si>
  <si>
    <t>[RCL.Mensal_Out]</t>
  </si>
  <si>
    <t>Receita Corrente Líquida - Outubro</t>
  </si>
  <si>
    <t>[RCL.Mensal_Nov]</t>
  </si>
  <si>
    <t>Receita Corrente Líquida - Novembro</t>
  </si>
  <si>
    <t>[RCL.Mensal_Dez]</t>
  </si>
  <si>
    <t>Receita Corrente Líquida - Dezembro</t>
  </si>
  <si>
    <t>[QDA_Analise]</t>
  </si>
  <si>
    <t>NULL</t>
  </si>
  <si>
    <t>Analisa o QDA</t>
  </si>
  <si>
    <t>[QED_Analise]</t>
  </si>
  <si>
    <t>Analisa o QED</t>
  </si>
  <si>
    <t>[ProvaBrasil_1]</t>
  </si>
  <si>
    <t>Análise Prova Brasil</t>
  </si>
  <si>
    <t>[ProvaBrasil_10]</t>
  </si>
  <si>
    <t>Sigla para inserção do valor no texto sem o número da fonte</t>
  </si>
  <si>
    <t>[ProvaBrasil_11]</t>
  </si>
  <si>
    <t>[ProvaBrasil_12]</t>
  </si>
  <si>
    <t>[ProvaBrasil_13]</t>
  </si>
  <si>
    <t>[ProvaBrasil_14]</t>
  </si>
  <si>
    <t>[ProvaBrasil_15]</t>
  </si>
  <si>
    <t>[ProvaBrasil_16]</t>
  </si>
  <si>
    <t>Para exclusão do gráfico de Recife</t>
  </si>
  <si>
    <t>[ProvaBrasil_17]</t>
  </si>
  <si>
    <t>Para exclusão dos gráfico dos demais</t>
  </si>
  <si>
    <t>[ProvaBrasil_2]</t>
  </si>
  <si>
    <t>[ProvaBrasil_3]</t>
  </si>
  <si>
    <t>[ProvaBrasil_4]</t>
  </si>
  <si>
    <t>[ProvaBrasil_5]</t>
  </si>
  <si>
    <t>[ProvaBrasil_6]</t>
  </si>
  <si>
    <t>[ProvaBrasil_7]</t>
  </si>
  <si>
    <t>[ProvaBrasil_8]</t>
  </si>
  <si>
    <t>[ProvaBrasil_9]</t>
  </si>
  <si>
    <t>[PC_OBS_RPPS]</t>
  </si>
  <si>
    <t>Faz a ressalva de que o PC é informado sem o RPPS.</t>
  </si>
  <si>
    <t>[POPULAÇÃO_TXT]</t>
  </si>
  <si>
    <t>População municipal (IBGE)</t>
  </si>
  <si>
    <t>[PREF.ORDENADOR]</t>
  </si>
  <si>
    <t>[PC.RP_11.3_11.5_abs]</t>
  </si>
  <si>
    <t>Informa o valor absoluto da variação do saldo dos RP processados (exercício atual e anterior)</t>
  </si>
  <si>
    <t>[PC.RP_11.3_11.5_crítica]</t>
  </si>
  <si>
    <t>Informa o termo INCREMENTO OU DECRÉSCIMO para a variação do saldo dos RP processados</t>
  </si>
  <si>
    <t>[OP.CRED_ATEND_1]</t>
  </si>
  <si>
    <t>Se o montante das operações de crédito ultrapassa o limite do Senado</t>
  </si>
  <si>
    <t>[OP.CRED_ATEND_2]</t>
  </si>
  <si>
    <t>[Op.Cred_Não.Arrecadação_1]</t>
  </si>
  <si>
    <t>Quando não houver operações de crédito.</t>
  </si>
  <si>
    <t>[DTP_Valor_45.2_ExcluirLinha]</t>
  </si>
  <si>
    <t>Exlclui a linha do PT caso não haja registro no item 2.4.2 do mesmo PT</t>
  </si>
  <si>
    <t>[FUNDEB_SD_CUMPR]</t>
  </si>
  <si>
    <t>Cumprimento do limite do saldo disponível da conta do FUNDEB (%).</t>
  </si>
  <si>
    <t>[ITMpe.NÍVEL]</t>
  </si>
  <si>
    <t>Indica o nível alcançado pelo município no ITMpe</t>
  </si>
  <si>
    <t>[Liq.Corr.V_7_2_texto]</t>
  </si>
  <si>
    <t>[Liq.Corr_CONCLUSÃO.1]</t>
  </si>
  <si>
    <t>[Liq.Corr_CONCLUSÃO]</t>
  </si>
  <si>
    <t>[Liq.Ime.V_7_2_texto]</t>
  </si>
  <si>
    <t>[Liq.Ime_CONCLUSÃO.1]</t>
  </si>
  <si>
    <t>[Liq.Ime_CONCLUSÃO]</t>
  </si>
  <si>
    <t>[Liq_Corr_AC_DoRPPS]</t>
  </si>
  <si>
    <t>ELIMINAR ESTA SIGLA NA PC2019</t>
  </si>
  <si>
    <t>[Liq_Corr_AC_SemRPPS]</t>
  </si>
  <si>
    <t>[Liq_Corr_PC_DoRPPS]</t>
  </si>
  <si>
    <t>[Liq_Corr_PC_SemRPPS]</t>
  </si>
  <si>
    <t>[Liq_Ime_Disp_DoRPPS]</t>
  </si>
  <si>
    <t>[Liq_Ime_Disp_SemRPPS]</t>
  </si>
  <si>
    <t>[Liq_Ime_PC_DoRPPS]</t>
  </si>
  <si>
    <t>[Liq_Ime_PC_SemRPPS]</t>
  </si>
  <si>
    <t>[Def.Sup_1]</t>
  </si>
  <si>
    <t>Analisa se houve deficit e elimina o parágrafo se superavit</t>
  </si>
  <si>
    <t>[DTP_DentroLimite_1.1]</t>
  </si>
  <si>
    <t>Texto para quando o município se manter dentro do limite</t>
  </si>
  <si>
    <t>[DTP_DentroLimite_2.1]</t>
  </si>
  <si>
    <t>Texto para quando o município se desenquadrar no exercício</t>
  </si>
  <si>
    <t>[DTP_DentroLimite_2.10]</t>
  </si>
  <si>
    <t>[DTP_DentroLimite_2.11]</t>
  </si>
  <si>
    <t>[DTP_DentroLimite_2.12]</t>
  </si>
  <si>
    <t>[DTP_DentroLimite_2.13.1]</t>
  </si>
  <si>
    <t>Exclui os títulos dos gráficos 92, 93 e 94</t>
  </si>
  <si>
    <t>[DTP_DentroLimite_2.13.2]</t>
  </si>
  <si>
    <t>Texto para quando o município se desenquadrar no exercício e existir RPPS</t>
  </si>
  <si>
    <t>[DTP_DentroLimite_2.13]</t>
  </si>
  <si>
    <t>[DTP_DentroLimite_2.13_1]</t>
  </si>
  <si>
    <t>[DTP_DentroLimite_2.14]</t>
  </si>
  <si>
    <t>[DTP_DentroLimite_2.15]</t>
  </si>
  <si>
    <t>[DTP_DentroLimite_2.16]</t>
  </si>
  <si>
    <t>[DTP_DentroLimite_2.17]</t>
  </si>
  <si>
    <t>[DTP_DentroLimite_2.18]</t>
  </si>
  <si>
    <t>[DTP_DentroLimite_2.19]</t>
  </si>
  <si>
    <t>[DTP_DentroLimite_2.2]</t>
  </si>
  <si>
    <t>[DTP_DentroLimite_2.20]</t>
  </si>
  <si>
    <t>[DTP_DentroLimite_2.21]</t>
  </si>
  <si>
    <t>[DTP_DentroLimite_2.22]</t>
  </si>
  <si>
    <t>[DTP_DentroLimite_2.23]</t>
  </si>
  <si>
    <t>[DTP_DentroLimite_2.24]</t>
  </si>
  <si>
    <t>[DTP_DentroLimite_2.25]</t>
  </si>
  <si>
    <t>[DTP_DentroLimite_2.26]</t>
  </si>
  <si>
    <t>[DTP_DentroLimite_2.27]</t>
  </si>
  <si>
    <t>[DTP_DentroLimite_2.28]</t>
  </si>
  <si>
    <t>[DTP_DentroLimite_2.29]</t>
  </si>
  <si>
    <t>[DTP_DentroLimite_2.3]</t>
  </si>
  <si>
    <t>[DTP_DentroLimite_2.30]</t>
  </si>
  <si>
    <t>[DTP_DentroLimite_2.31]</t>
  </si>
  <si>
    <t>[DTP_DentroLimite_2.32]</t>
  </si>
  <si>
    <t>[DTP_DentroLimite_2.33]</t>
  </si>
  <si>
    <t>[DTP_DentroLimite_2.34]</t>
  </si>
  <si>
    <t>[DTP_DentroLimite_2.35]</t>
  </si>
  <si>
    <t>[DTP_DentroLimite_2.36]</t>
  </si>
  <si>
    <t>[DTP_DentroLimite_2.37]</t>
  </si>
  <si>
    <t>[DTP_DentroLimite_2.38]</t>
  </si>
  <si>
    <t>[DTP_DentroLimite_2.39]</t>
  </si>
  <si>
    <t>[DTP_DentroLimite_2.4]</t>
  </si>
  <si>
    <t>[DTP_DentroLimite_2.5]</t>
  </si>
  <si>
    <t>[DTP_DentroLimite_2.6]</t>
  </si>
  <si>
    <t>[DTP_DentroLimite_2.7]</t>
  </si>
  <si>
    <t>[DTP_DentroLimite_2.8]</t>
  </si>
  <si>
    <t>[DTP_DentroLimite_2.9]</t>
  </si>
  <si>
    <t>[DTP_Valor_45.1_ExcluirLinha]</t>
  </si>
  <si>
    <t>[Duod_Fund_Legal]</t>
  </si>
  <si>
    <t>Fundamentação legal do duodécimo para o quadro resumo</t>
  </si>
  <si>
    <t>[EXERCÍCIO_1]</t>
  </si>
  <si>
    <t>Exercício -1</t>
  </si>
  <si>
    <t>[EXERCÍCIO_10]</t>
  </si>
  <si>
    <t>Exercício -10</t>
  </si>
  <si>
    <t>[EXERCÍCIO_11]</t>
  </si>
  <si>
    <t>Exercício -11</t>
  </si>
  <si>
    <t>[EXERCÍCIO_12]</t>
  </si>
  <si>
    <t>Exercício -12</t>
  </si>
  <si>
    <t>[EXERCÍCIO_13]</t>
  </si>
  <si>
    <t>Exercício -13</t>
  </si>
  <si>
    <t>[EXERCÍCIO_14]</t>
  </si>
  <si>
    <t>Exercício -14</t>
  </si>
  <si>
    <t>[EXERCÍCIO_15]</t>
  </si>
  <si>
    <t>Exercício -15</t>
  </si>
  <si>
    <t>[EXERCÍCIO_16]</t>
  </si>
  <si>
    <t>Exercício -16</t>
  </si>
  <si>
    <t>[EXERCÍCIO_17]</t>
  </si>
  <si>
    <t>Exercício -17</t>
  </si>
  <si>
    <t>[EXERCÍCIO_18]</t>
  </si>
  <si>
    <t>Exercício -18</t>
  </si>
  <si>
    <t>[EXERCÍCIO_19]</t>
  </si>
  <si>
    <t>Exercício -19</t>
  </si>
  <si>
    <t>[EXERCÍCIO_2]</t>
  </si>
  <si>
    <t>Exercício -2</t>
  </si>
  <si>
    <t>[EXERCÍCIO_3]</t>
  </si>
  <si>
    <t>Exercício -3</t>
  </si>
  <si>
    <t>[EXERCÍCIO_4]</t>
  </si>
  <si>
    <t>Exercício -4</t>
  </si>
  <si>
    <t>[EXERCÍCIO_5]</t>
  </si>
  <si>
    <t>Exercício -5</t>
  </si>
  <si>
    <t>[EXERCÍCIO_6]</t>
  </si>
  <si>
    <t>Exercício -6</t>
  </si>
  <si>
    <t>[EXERCÍCIO_7]</t>
  </si>
  <si>
    <t>Exercício -7</t>
  </si>
  <si>
    <t>[EXERCÍCIO_8]</t>
  </si>
  <si>
    <t>Exercício -8</t>
  </si>
  <si>
    <t>[EXERCÍCIO_9]</t>
  </si>
  <si>
    <t>Exercício -9</t>
  </si>
  <si>
    <t>[EXERCÍCIO_SEG]</t>
  </si>
  <si>
    <t>Exercício seguinte ao auditado</t>
  </si>
  <si>
    <t>[Exluir.Tabela_Res.Atuarial.1]</t>
  </si>
  <si>
    <t>Excluir tabela do apêndice referente ao resultado atuarial</t>
  </si>
  <si>
    <t>[Exluir.Tabela_Res.Atuarial.2]</t>
  </si>
  <si>
    <t>[Exluir.Tabela_Res.Atuarial.3]</t>
  </si>
  <si>
    <t>[Exluir.Tabela_Res.Prev.1]</t>
  </si>
  <si>
    <t>Excluir tabela do apêndice referente ao resultado previdenciário</t>
  </si>
  <si>
    <t>[Exluir.Tabela_Res.Prev.2]</t>
  </si>
  <si>
    <t>[Exluir.Tabela_Res.Prev.3]</t>
  </si>
  <si>
    <t>[Final.Mandato_1]</t>
  </si>
  <si>
    <t>Parágrafos do item Final de Mandato</t>
  </si>
  <si>
    <t>[Final.Mandato_10]</t>
  </si>
  <si>
    <t>[Final.Mandato_11]</t>
  </si>
  <si>
    <t>[Final.Mandato_12]</t>
  </si>
  <si>
    <t>[Final.Mandato_13]</t>
  </si>
  <si>
    <t>[Final.Mandato_14]</t>
  </si>
  <si>
    <t>[Final.Mandato_15]</t>
  </si>
  <si>
    <t>[Final.Mandato_16]</t>
  </si>
  <si>
    <t>[Final.Mandato_17]</t>
  </si>
  <si>
    <t>[Final.Mandato_18]</t>
  </si>
  <si>
    <t>[Final.Mandato_19]</t>
  </si>
  <si>
    <t>[Final.Mandato_2]</t>
  </si>
  <si>
    <t>[Final.Mandato_20]</t>
  </si>
  <si>
    <t>[Final.Mandato_21]</t>
  </si>
  <si>
    <t>[Final.Mandato_22]</t>
  </si>
  <si>
    <t>[Final.Mandato_23]</t>
  </si>
  <si>
    <t>[Final.Mandato_24]</t>
  </si>
  <si>
    <t>[Final.Mandato_25]</t>
  </si>
  <si>
    <t>[Final.Mandato_26]</t>
  </si>
  <si>
    <t>[Final.Mandato_3]</t>
  </si>
  <si>
    <t>[Final.Mandato_4]</t>
  </si>
  <si>
    <t>[Final.Mandato_5]</t>
  </si>
  <si>
    <t>[Final.Mandato_6]</t>
  </si>
  <si>
    <t>[Final.Mandato_7]</t>
  </si>
  <si>
    <t>[Final.Mandato_8]</t>
  </si>
  <si>
    <t>[Final.Mandato_9]</t>
  </si>
  <si>
    <t>[INCISO_29A_1]</t>
  </si>
  <si>
    <t>Inciso de enquadramento no art. 29-A</t>
  </si>
  <si>
    <t>[INCISO_29A_2]</t>
  </si>
  <si>
    <t>[INCISO_29A_3]</t>
  </si>
  <si>
    <t>[INCISO_29A_4]</t>
  </si>
  <si>
    <t>[INCISO_29A_5]</t>
  </si>
  <si>
    <t>[IPTU_Não.Arrecadação_1]</t>
  </si>
  <si>
    <t>Quando não houver arrecadação do IPTU</t>
  </si>
  <si>
    <t>[IPTU_Não.Arrecadação_2]</t>
  </si>
  <si>
    <t>[IPTU_Não.Arrecadação_3]</t>
  </si>
  <si>
    <t>[IPTU_Não.Arrecadação_4]</t>
  </si>
  <si>
    <t>[IPTU_Não.Arrecadação_5]</t>
  </si>
  <si>
    <t>[IPTU_Não.Arrecadação_6]</t>
  </si>
  <si>
    <t>[Bal.Orç.V_3_4_Abs]</t>
  </si>
  <si>
    <t>Valor absoluto do déficit ou superávit</t>
  </si>
  <si>
    <t>[Dív.Ativa_100%_At.Circ_1]</t>
  </si>
  <si>
    <t>Texto para quando a dívida ativa estiver 100% no ativo circulante</t>
  </si>
  <si>
    <t>[Dív.Ativa_100%_At.Circ_2]</t>
  </si>
  <si>
    <t>[Dív.Ativa_100%_At.Circ_3]</t>
  </si>
  <si>
    <t>[Dív.Ativa_100%_At.Circ_4]</t>
  </si>
  <si>
    <t>[Dív.Ativa_100%_At.Circ_5]</t>
  </si>
  <si>
    <t>[Dív.Ativa_At.Circ_Não.Circ_1]</t>
  </si>
  <si>
    <t>Texto para quando a dívida ativa estiver no AC e no ANC</t>
  </si>
  <si>
    <t>[Dív.Ativa_At.Circ_Não.Circ_10]</t>
  </si>
  <si>
    <t>[Dív.Ativa_At.Circ_Não.Circ_11]</t>
  </si>
  <si>
    <t>[Dív.Ativa_At.Circ_Não.Circ_12]</t>
  </si>
  <si>
    <t>Texto para quando a dívida ativa estiver apenas no ANC</t>
  </si>
  <si>
    <t>[Dív.Ativa_At.Circ_Não.Circ_13]</t>
  </si>
  <si>
    <t>[Dív.Ativa_At.Circ_Não.Circ_14]</t>
  </si>
  <si>
    <t>[Dív.Ativa_At.Circ_Não.Circ_15]</t>
  </si>
  <si>
    <t>[Dív.Ativa_At.Circ_Não.Circ_16]</t>
  </si>
  <si>
    <t>[Dív.Ativa_At.Circ_Não.Circ_17]</t>
  </si>
  <si>
    <t>[Dív.Ativa_At.Circ_Não.Circ_2]</t>
  </si>
  <si>
    <t>[Dív.Ativa_At.Circ_Não.Circ_3]</t>
  </si>
  <si>
    <t>[Dív.Ativa_At.Circ_Não.Circ_4]</t>
  </si>
  <si>
    <t>[Dív.Ativa_At.Circ_Não.Circ_5]</t>
  </si>
  <si>
    <t>[Dív.Ativa_At.Circ_Não.Circ_6]</t>
  </si>
  <si>
    <t>[Dív.Ativa_At.Circ_Não.Circ_7]</t>
  </si>
  <si>
    <t>[Dív.Ativa_At.Circ_Não.Circ_8]</t>
  </si>
  <si>
    <t>[Dív.Ativa_At.Circ_Não.Circ_9]</t>
  </si>
  <si>
    <t>[Div.Ativa_Não.Arrecadação_1]</t>
  </si>
  <si>
    <t>Quando não houver arrecadação do COSIP</t>
  </si>
  <si>
    <t>[Div.Ativa_Não.Arrecadação_2]</t>
  </si>
  <si>
    <t>[DTP.AP_1.1]</t>
  </si>
  <si>
    <t>Número Processo Gestão Fiscal</t>
  </si>
  <si>
    <t>[DTP.AP_1.2]</t>
  </si>
  <si>
    <t>Exercício Processo Gestão Fiscal</t>
  </si>
  <si>
    <t>[DTP.AP_1.3]</t>
  </si>
  <si>
    <t>Relator Processo Gestão Fiscal</t>
  </si>
  <si>
    <t>[DTP.AP_1.4]</t>
  </si>
  <si>
    <t>Situação Processo Gestão Fiscal</t>
  </si>
  <si>
    <t>[DTP.AP_10.1]</t>
  </si>
  <si>
    <t>[DTP.AP_10.2]</t>
  </si>
  <si>
    <t>[DTP.AP_10.3]</t>
  </si>
  <si>
    <t>[DTP.AP_10.4]</t>
  </si>
  <si>
    <t>[DTP.AP_11.1]</t>
  </si>
  <si>
    <t>[DTP.AP_11.2]</t>
  </si>
  <si>
    <t>[DTP.AP_11.3]</t>
  </si>
  <si>
    <t>[DTP.AP_11.4]</t>
  </si>
  <si>
    <t>[DTP.AP_12.1]</t>
  </si>
  <si>
    <t>[DTP.AP_12.2]</t>
  </si>
  <si>
    <t>[DTP.AP_12.3]</t>
  </si>
  <si>
    <t>[DTP.AP_12.4]</t>
  </si>
  <si>
    <t>[DTP.AP_13.1]</t>
  </si>
  <si>
    <t>[DTP.AP_13.2]</t>
  </si>
  <si>
    <t>[DTP.AP_13.3]</t>
  </si>
  <si>
    <t>[DTP.AP_13.4]</t>
  </si>
  <si>
    <t>[DTP.AP_14.1]</t>
  </si>
  <si>
    <t>[DTP.AP_14.2]</t>
  </si>
  <si>
    <t>[DTP.AP_14.3]</t>
  </si>
  <si>
    <t>[DTP.AP_14.4]</t>
  </si>
  <si>
    <t>[DTP.AP_15.1]</t>
  </si>
  <si>
    <t>[DTP.AP_15.2]</t>
  </si>
  <si>
    <t>[DTP.AP_15.3]</t>
  </si>
  <si>
    <t>[DTP.AP_15.4]</t>
  </si>
  <si>
    <t>[DTP.AP_16.1]</t>
  </si>
  <si>
    <t>[DTP.AP_16.2]</t>
  </si>
  <si>
    <t>[DTP.AP_16.3]</t>
  </si>
  <si>
    <t>[DTP.AP_16.4]</t>
  </si>
  <si>
    <t>[DTP.AP_17.1]</t>
  </si>
  <si>
    <t>[DTP.AP_17.2]</t>
  </si>
  <si>
    <t>[DTP.AP_17.3]</t>
  </si>
  <si>
    <t>[DTP.AP_17.4]</t>
  </si>
  <si>
    <t>[DTP.AP_18.1]</t>
  </si>
  <si>
    <t>[DTP.AP_18.2]</t>
  </si>
  <si>
    <t>[DTP.AP_18.3]</t>
  </si>
  <si>
    <t>[DTP.AP_18.4]</t>
  </si>
  <si>
    <t>[DTP.AP_19.1]</t>
  </si>
  <si>
    <t>[DTP.AP_19.2]</t>
  </si>
  <si>
    <t>[DTP.AP_19.3]</t>
  </si>
  <si>
    <t>[DTP.AP_19.4]</t>
  </si>
  <si>
    <t>[DTP.AP_2.1]</t>
  </si>
  <si>
    <t>[DTP.AP_2.2]</t>
  </si>
  <si>
    <t>[DTP.AP_2.3]</t>
  </si>
  <si>
    <t>[DTP.AP_2.4]</t>
  </si>
  <si>
    <t>[DTP.AP_20.1]</t>
  </si>
  <si>
    <t>[DTP.AP_20.2]</t>
  </si>
  <si>
    <t>[DTP.AP_20.3]</t>
  </si>
  <si>
    <t>[DTP.AP_20.4]</t>
  </si>
  <si>
    <t>[DTP.AP_21.1]</t>
  </si>
  <si>
    <t>[DTP.AP_21.2]</t>
  </si>
  <si>
    <t>[DTP.AP_21.3]</t>
  </si>
  <si>
    <t>[DTP.AP_21.4]</t>
  </si>
  <si>
    <t>[DTP.AP_22.1]</t>
  </si>
  <si>
    <t>[DTP.AP_22.2]</t>
  </si>
  <si>
    <t>[DTP.AP_22.3]</t>
  </si>
  <si>
    <t>[DTP.AP_22.4]</t>
  </si>
  <si>
    <t>[DTP.AP_23.1]</t>
  </si>
  <si>
    <t>[DTP.AP_23.2]</t>
  </si>
  <si>
    <t>[DTP.AP_23.3]</t>
  </si>
  <si>
    <t>[DTP.AP_23.4]</t>
  </si>
  <si>
    <t>[DTP.AP_24.1]</t>
  </si>
  <si>
    <t>[DTP.AP_24.2]</t>
  </si>
  <si>
    <t>[DTP.AP_24.3]</t>
  </si>
  <si>
    <t>[DTP.AP_24.4]</t>
  </si>
  <si>
    <t>[DTP.AP_25.1]</t>
  </si>
  <si>
    <t>[DTP.AP_25.2]</t>
  </si>
  <si>
    <t>[DTP.AP_25.3]</t>
  </si>
  <si>
    <t>[DTP.AP_25.4]</t>
  </si>
  <si>
    <t>[DTP.AP_3.1]</t>
  </si>
  <si>
    <t>[DTP.AP_3.2]</t>
  </si>
  <si>
    <t>[DTP.AP_3.3]</t>
  </si>
  <si>
    <t>[DTP.AP_3.4]</t>
  </si>
  <si>
    <t>[DTP.AP_4.1]</t>
  </si>
  <si>
    <t>[DTP.AP_4.2]</t>
  </si>
  <si>
    <t>[DTP.AP_4.3]</t>
  </si>
  <si>
    <t>[DTP.AP_4.4]</t>
  </si>
  <si>
    <t>[DTP.AP_5.1]</t>
  </si>
  <si>
    <t>[DTP.AP_5.2]</t>
  </si>
  <si>
    <t>[DTP.AP_5.3]</t>
  </si>
  <si>
    <t>[DTP.AP_5.4]</t>
  </si>
  <si>
    <t>[DTP.AP_6.1]</t>
  </si>
  <si>
    <t>[DTP.AP_6.2]</t>
  </si>
  <si>
    <t>[DTP.AP_6.3]</t>
  </si>
  <si>
    <t>[DTP.AP_6.4]</t>
  </si>
  <si>
    <t>[DTP.AP_7.1]</t>
  </si>
  <si>
    <t>[DTP.AP_7.2]</t>
  </si>
  <si>
    <t>[DTP.AP_7.3]</t>
  </si>
  <si>
    <t>[DTP.AP_7.4]</t>
  </si>
  <si>
    <t>[DTP.AP_8.1]</t>
  </si>
  <si>
    <t>[DTP.AP_8.2]</t>
  </si>
  <si>
    <t>[DTP.AP_8.3]</t>
  </si>
  <si>
    <t>[DTP.AP_8.4]</t>
  </si>
  <si>
    <t>[DTP.AP_9.1]</t>
  </si>
  <si>
    <t>[DTP.AP_9.2]</t>
  </si>
  <si>
    <t>[DTP.AP_9.3]</t>
  </si>
  <si>
    <t>[DTP.AP_9.4]</t>
  </si>
  <si>
    <t>[Conclusao_T2]</t>
  </si>
  <si>
    <t>Excluir parágrafo e parte da tabela de limites do resumo conclusivo</t>
  </si>
  <si>
    <t>[Conclusao_T3]</t>
  </si>
  <si>
    <t>[Conclusao_T4]</t>
  </si>
  <si>
    <t>[COSIP_Não.Arrecadação_1]</t>
  </si>
  <si>
    <t>[COSIP_Não.Arrecadação_2]</t>
  </si>
  <si>
    <t>[COSIP_Não.Arrecadação_3]</t>
  </si>
  <si>
    <t>[Cred.Adic_1.1]</t>
  </si>
  <si>
    <t>Para indicar o texto mais apropriado para o item de Créditos Adicionais. Situação 01</t>
  </si>
  <si>
    <t>[Cred.Adic_1.2]</t>
  </si>
  <si>
    <t>[Cred.Adic_1.3]</t>
  </si>
  <si>
    <t>[Cred.Adic_1.4]</t>
  </si>
  <si>
    <t>[Cred.Adic_1.5]</t>
  </si>
  <si>
    <t>[Cred.Adic_2.1]</t>
  </si>
  <si>
    <t>Para indicar o texto mais apropriado para o item de Créditos Adicionais. Situação 02</t>
  </si>
  <si>
    <t>[Cred.Adic_2.2]</t>
  </si>
  <si>
    <t>[Cred.Adic_2.3]</t>
  </si>
  <si>
    <t>[Cred.Adic_2.4]</t>
  </si>
  <si>
    <t>[Cred.Adic_2.5]</t>
  </si>
  <si>
    <t>[Cred.Adic_2.6]</t>
  </si>
  <si>
    <t>[Cred.Adic_2.7]</t>
  </si>
  <si>
    <t>[Cred.Adic_2.8]</t>
  </si>
  <si>
    <t>[Cred.Adic_2.9]</t>
  </si>
  <si>
    <t>[Cred.Adic_3.1]</t>
  </si>
  <si>
    <t>Para indicar o texto mais apropriado para o item de Créditos Adicionais. Situação 03</t>
  </si>
  <si>
    <t>[Cred.Adic_3.2]</t>
  </si>
  <si>
    <t>[Cred.Adic_3.3]</t>
  </si>
  <si>
    <t>[Cred.Adic_3.4]</t>
  </si>
  <si>
    <t>[Cred.Adic_3.5]</t>
  </si>
  <si>
    <t>[Cred.Adic_3.6]</t>
  </si>
  <si>
    <t>[Cred.Adic_4.1]</t>
  </si>
  <si>
    <t>Para indicar o texto mais apropriado para o item de Créditos Adicionais. Situação 04</t>
  </si>
  <si>
    <t>[Cred.Adic_4.2]</t>
  </si>
  <si>
    <t>[Cred.Adic_4.3]</t>
  </si>
  <si>
    <t>[Cred.Adic_4.4]</t>
  </si>
  <si>
    <t>[Cred.Adic_4.5]</t>
  </si>
  <si>
    <t>[Cred.Adic_4.6]</t>
  </si>
  <si>
    <t>[Cred.Adic_4.7]</t>
  </si>
  <si>
    <t>[Cred.Adic_5.1]</t>
  </si>
  <si>
    <t>Créditos Adicionais no tópico Execução Orçamentária</t>
  </si>
  <si>
    <t>[Cred.Adic_5.2]</t>
  </si>
  <si>
    <t>[Cred.Adic_5.3]</t>
  </si>
  <si>
    <t>[Cred.Adic_5.4]</t>
  </si>
  <si>
    <t>[Cred.Adic_5.5]</t>
  </si>
  <si>
    <t>[Cred.Adic_6.1]</t>
  </si>
  <si>
    <t>[Cred.Adic_6.2]</t>
  </si>
  <si>
    <t>[Cred.Adic_6.3]</t>
  </si>
  <si>
    <t>[CUMPR_LIM_DCL]</t>
  </si>
  <si>
    <t>Analisa o atendimento - item conclusão da minuta - DCL</t>
  </si>
  <si>
    <t>[CUMPR_LIM_DTP_1_1]</t>
  </si>
  <si>
    <t>Analisa o atendimento - item conclusão da minuta - DTP</t>
  </si>
  <si>
    <t>[CUMPR_LIM_DTP_1_2]</t>
  </si>
  <si>
    <t>[CUMPR_LIM_DTP_2_1]</t>
  </si>
  <si>
    <t>[CUMPR_LIM_DTP_2_2]</t>
  </si>
  <si>
    <t>[CUMPR_LIM_DTP_3_1]</t>
  </si>
  <si>
    <t>[CUMPR_LIM_DTP_3_2]</t>
  </si>
  <si>
    <t>[CUMPR_LIM_DTP_4_1]</t>
  </si>
  <si>
    <t>[CUMPR_LIM_DTP_4_2]</t>
  </si>
  <si>
    <t>[CUMPR_LIM_DTP_5_1]</t>
  </si>
  <si>
    <t>[CUMPR_LIM_DTP_5_2]</t>
  </si>
  <si>
    <t>[CUMPR_LIM_MAGIST]</t>
  </si>
  <si>
    <t>Analisa o atendimento - item conclusão da minuta - MAGISTÉRIO</t>
  </si>
  <si>
    <t>[CUMPR_LIM_MDE]</t>
  </si>
  <si>
    <t>Analisa o atendimento - item conclusão da minuta - MDE</t>
  </si>
  <si>
    <t>[CUMPR_LIM_SAUDE]</t>
  </si>
  <si>
    <t>Analisa o atendimento - item conclusão da minuta - SAÚDE</t>
  </si>
  <si>
    <t>[CUMPR_MENOR_DUOD]</t>
  </si>
  <si>
    <t>Analisa o atendimento - item conclusão da minuta - DUODÉCIMO</t>
  </si>
  <si>
    <t>[CUMPR_SALDO_FUNDEB]</t>
  </si>
  <si>
    <t>Analisa o atendimento - item conclusão da minuta - SALDO FUNDEB</t>
  </si>
  <si>
    <t>[ATEND_DCL1]</t>
  </si>
  <si>
    <t>Atendimento da DCL</t>
  </si>
  <si>
    <t>[Bal.Orç.O_3_1]</t>
  </si>
  <si>
    <t>Déficit ou Superávit</t>
  </si>
  <si>
    <t>[Bal.Orç.O_DefSup]</t>
  </si>
  <si>
    <t>[%DUOD_1]</t>
  </si>
  <si>
    <t>Percentual da RO a ser aplicada ao Município, de acordo com a sua população.</t>
  </si>
  <si>
    <t>[%DUOD_2]</t>
  </si>
  <si>
    <t>[%DUOD_3]</t>
  </si>
  <si>
    <t>[%DUOD_4]</t>
  </si>
  <si>
    <t>[%DUOD_5]</t>
  </si>
  <si>
    <t>[%MDECUMPR]</t>
  </si>
  <si>
    <t>Se cumpriu ou não o limite com MDE</t>
  </si>
  <si>
    <t>[ALERTA.DISP.CAIXABRUTA]</t>
  </si>
  <si>
    <t>[ALERTA.DIVATIVA_1]</t>
  </si>
  <si>
    <t>Verifica se o valor da dívida ativa total (PT Dívida Ativa) equivale ao somatório das suas contas analíticas, constantes no mesmo PT</t>
  </si>
  <si>
    <t>[ALERTA.DIVATIVA_2]</t>
  </si>
  <si>
    <t>[ALERTA.DTP_1]</t>
  </si>
  <si>
    <t>Alerta: em caso de necessidade de aporte municipal para fazer frente à insuficiência financeira.</t>
  </si>
  <si>
    <t>[ALERTA.DTP_2]</t>
  </si>
  <si>
    <t>Alerta: caso possua RPPS, mas não tenha registrado despesa com inativos.</t>
  </si>
  <si>
    <t>[ALERTA.DTP_3]</t>
  </si>
  <si>
    <t>Alerta: o valor da linha 02.04.01 tem que ser menor ou igual ao valor da linha 01.02.</t>
  </si>
  <si>
    <t>[ALERTA.EQ.FIN.PF_1]</t>
  </si>
  <si>
    <t>Alerta: resultado financeiro negativo para o PF</t>
  </si>
  <si>
    <t>[ALERTA.EQ.FIN_1]</t>
  </si>
  <si>
    <t>Alerta: quando o registro em rec orçamentária for inferior ao registrado no PT Análise da Receita</t>
  </si>
  <si>
    <t>[ALERTA.EQ.FIN_2]</t>
  </si>
  <si>
    <t>[ALERTA.MDE_1]</t>
  </si>
  <si>
    <t>Alerta para revisão do PT MDE quando o percentual for maior do que 29,99%.</t>
  </si>
  <si>
    <t>[ALERTA.MDE_2]</t>
  </si>
  <si>
    <t>Alerta para revisão do PT MDE quando o percentual for menor do que 22,00%.</t>
  </si>
  <si>
    <t>[ALERTA.MDE_3]</t>
  </si>
  <si>
    <t>Alerta para revisão do PT MDE quando o valor das deduções for maior do que as despesas.</t>
  </si>
  <si>
    <t>[ALERTA.MDE_4]</t>
  </si>
  <si>
    <t>Alerta para revisão do PT MDE quando o valor das deduções for igual a zero.</t>
  </si>
  <si>
    <t>[ALERTA.MDE_5]</t>
  </si>
  <si>
    <t>Alerta: não houve registro de valor nas deduções de convênios.</t>
  </si>
  <si>
    <t>[ALERTA.NÃO.CONSOLIDAÇÃO_1]</t>
  </si>
  <si>
    <t>Alerta: avaliar os possíveis impactos ocasionados pela não consolidação das contas.</t>
  </si>
  <si>
    <t>[ALERTA.RECEITA_1]</t>
  </si>
  <si>
    <t>Alerta para informação quanto ao não registro de  valor para a contribuição patronal intraorçamentária quando o município possui RPPS.</t>
  </si>
  <si>
    <t>[ALERTA.RECEITA_2]</t>
  </si>
  <si>
    <t>Alerta para informação quanto ao registro de valor para a contribuição do servidor em valor superior à patronal.</t>
  </si>
  <si>
    <t>[ALERTA.RECEITA_3]</t>
  </si>
  <si>
    <t>Alerta para informação quanto ao registro da contribuição de melhoria em valor diferente de zero.</t>
  </si>
  <si>
    <t>[ALERTA.RECEITA_4]</t>
  </si>
  <si>
    <t>Alerta: ausência de registro nas contas redutoras</t>
  </si>
  <si>
    <t>[ALERTA.RECEITA_5]</t>
  </si>
  <si>
    <t>Alerta: registro das contas redutoras com sinal negativo.</t>
  </si>
  <si>
    <t>[ALERTA.RECEITA_6]</t>
  </si>
  <si>
    <t>Alerta: adoção de valor para FPM diverso do informado pelo BB</t>
  </si>
  <si>
    <t>[ALERTA.RECEITA_7]</t>
  </si>
  <si>
    <t>[ALERTA.RECEITA_8]</t>
  </si>
  <si>
    <t>[ALERTA.RES.ATUARIAL_1]</t>
  </si>
  <si>
    <t>Alerta: quando o houver registro no PT 43 (resultado atuarial) e for informado que não houve entrega da DRAA do exercício.</t>
  </si>
  <si>
    <t>[ALERTA.RESPREV.NS_1]</t>
  </si>
  <si>
    <t>[ALERTA.RESPREV.NSM_1]</t>
  </si>
  <si>
    <t>[ALERTA.RESPREV.PF_1]</t>
  </si>
  <si>
    <t>[ALERTA.RESPREV.PFPP_2]</t>
  </si>
  <si>
    <t>[ALERTA.SAÚDE_1]</t>
  </si>
  <si>
    <t>Alerta para revisão do PT SAÚDE FMS quando o percentual for maior do que 19,99%.</t>
  </si>
  <si>
    <t>[ALERTA.SAÚDE_2]</t>
  </si>
  <si>
    <t>Alerta para revisão do PT SAÚDE FMS quando o percentual for menor do que 15,00%.</t>
  </si>
  <si>
    <t>[ALERTA.SAÚDE_3]</t>
  </si>
  <si>
    <t>Alerta para revisão do PT SAÚDE FMS quando o valor das deduções for maior do que as despesas.</t>
  </si>
  <si>
    <t>[ALERTA.SAÚDE_4]</t>
  </si>
  <si>
    <t>Alerta para revisão do PT SAÚDE FMS quando o valor das deduções for igual a zero.</t>
  </si>
  <si>
    <t>[ALERTA.SAÚDE_5]</t>
  </si>
  <si>
    <t>[ALERTA_FUNDEB_NEG_8]</t>
  </si>
  <si>
    <t>Limita o valor inserido de Restos a Pagar Processados do FUNDEB (valor absoluto)</t>
  </si>
  <si>
    <t>[ALERTA_Liq.Corr_1]</t>
  </si>
  <si>
    <t>Alerta: divergência entre os BDs do exercício anterior e do exercício atual quanto ao Ativo Circulante do exercício -1</t>
  </si>
  <si>
    <t>[ALERTA_Liq.Corr_4]</t>
  </si>
  <si>
    <t>Alerta: divergência entre os BDs do exercício anterior e do exercício atual quanto ao Ativo Circulante do RPPS do exercício -1</t>
  </si>
  <si>
    <t>[ALERTA_Liq.Ime_1]</t>
  </si>
  <si>
    <t>Compara o valor da disponibilidade de caixa bruta do PT RP (disponibilidade de caixa) com o registrado no PT Liquidez Imediata</t>
  </si>
  <si>
    <t>[ALERTA_Liq.Ime_5]</t>
  </si>
  <si>
    <t>Alerta: divergência entre os BDs do exercício anterior e do exercício atual quanto ao Passivo Circulante do RPPS</t>
  </si>
  <si>
    <t>[ALERTA_RP_DISP.FIN_1]</t>
  </si>
  <si>
    <t>Email do responsábel pelo preenchimento do aplicativo de informações</t>
  </si>
  <si>
    <t>Nome do responsábel pelo preenchimento do aplicativo de informações</t>
  </si>
  <si>
    <t>Telefone do responsábel pelo preenchimento do aplicativo de informações</t>
  </si>
  <si>
    <t>[RESULT.RECIFE_1]</t>
  </si>
  <si>
    <t>[RESULT.RECIFE_2]</t>
  </si>
  <si>
    <t>[Rec.Proprias_Não.Arrecadação_1.1]</t>
  </si>
  <si>
    <t>Quando não houver arrecadação dos seguintes tributos: IPTU, COSIP, Dívida Ativa Tributária e taxas.</t>
  </si>
  <si>
    <t>[Rec.Proprias_Não.Arrecadação_2.1]</t>
  </si>
  <si>
    <t>[Rec.Proprias_Não.Arrecadação_2.2]</t>
  </si>
  <si>
    <t>[RP_DISP.FIN_5.3.1]</t>
  </si>
  <si>
    <t>Auxilia o cálculo da sigla [RP_DISP.FIN_5.3]</t>
  </si>
  <si>
    <t>[RP_DISP.FIN_5.3.2]</t>
  </si>
  <si>
    <t>[RP_DISP.FIN_5.2.1]</t>
  </si>
  <si>
    <t>Auxilia o cálculo da sigla [RP_DISP.FIN_5.2]</t>
  </si>
  <si>
    <t>[RP_DISP.FIN_5.2.2]</t>
  </si>
  <si>
    <t>[RP_DISP.FIN_19.3.1]</t>
  </si>
  <si>
    <t>Auxilia o cálculo da sigla [RP_DISP.FIN_19.3]</t>
  </si>
  <si>
    <t>[RP_DISP.FIN_19.3.2]</t>
  </si>
  <si>
    <t>[RP_DISP.FIN_12.3.1]</t>
  </si>
  <si>
    <t>Auxilia o cálculo da sigla [RP_DISP.FIN_12.3]</t>
  </si>
  <si>
    <t>[RP_DISP.FIN_12.3.2]</t>
  </si>
  <si>
    <t>[RP_DISP.FIN_19.2.1]</t>
  </si>
  <si>
    <t>Auxilia o cálculo da sigla [RP_DISP.FIN_19.2]</t>
  </si>
  <si>
    <t>[RP_DISP.FIN_19.2.2]</t>
  </si>
  <si>
    <t>[RP_DISP.FIN_12.2.1]</t>
  </si>
  <si>
    <t>Auxilia o cálculo da sigla [RP_DISP.FIN_12.2]</t>
  </si>
  <si>
    <t>[RP_DISP.FIN_12.2.2]</t>
  </si>
  <si>
    <t>[RPPS_Exclusão_1]</t>
  </si>
  <si>
    <t>Exclui parágrafo se não houver RPPS</t>
  </si>
  <si>
    <t>[RPPS_Exclusão_2]</t>
  </si>
  <si>
    <t>[RPPS_Exclusão_3]</t>
  </si>
  <si>
    <t>[RPPS_DRAA_PF_RES_C]</t>
  </si>
  <si>
    <t>Informa se o resultado atuarial do plano financeiro é deficitário ou superavitário</t>
  </si>
  <si>
    <t>[RPPS_DRAA_PF_RES_C_2]</t>
  </si>
  <si>
    <t>[RPPS_DRAA_RES_C]</t>
  </si>
  <si>
    <t>Informa se o resultado atuarial é deficitário ou superevitário</t>
  </si>
  <si>
    <t>[RPPS_DRAA_TIPO1.T2]</t>
  </si>
  <si>
    <t>[RPPS_DRAA_TIPO1.T3]</t>
  </si>
  <si>
    <t>[RPPS_DRAA_TIPO1]</t>
  </si>
  <si>
    <t>[RPPS_DRAA_TIPO10.T2]</t>
  </si>
  <si>
    <t>[RPPS_DRAA_TIPO10.T3]</t>
  </si>
  <si>
    <t>[RPPS_DRAA_TIPO10]</t>
  </si>
  <si>
    <t>[RPPS_DRAA_TIPO11.T2]</t>
  </si>
  <si>
    <t>[RPPS_DRAA_TIPO11.T3]</t>
  </si>
  <si>
    <t>[RPPS_DRAA_TIPO11]</t>
  </si>
  <si>
    <t>[RPPS_DRAA_TIPO12.T2]</t>
  </si>
  <si>
    <t>[RPPS_DRAA_TIPO12.T3]</t>
  </si>
  <si>
    <t>[RPPS_DRAA_TIPO12]</t>
  </si>
  <si>
    <t>[RPPS_DRAA_TIPO13]</t>
  </si>
  <si>
    <t>Sigla utilizada para criar pulo de linha entre tabelas adjacentes</t>
  </si>
  <si>
    <t>[RPPS_DRAA_TIPO2.T2]</t>
  </si>
  <si>
    <t>[RPPS_DRAA_TIPO2.T3]</t>
  </si>
  <si>
    <t>[RPPS_DRAA_TIPO2]</t>
  </si>
  <si>
    <t>[RPPS_DRAA_TIPO3.T2]</t>
  </si>
  <si>
    <t>[RPPS_DRAA_TIPO3.T3]</t>
  </si>
  <si>
    <t>[RPPS_DRAA_TIPO3]</t>
  </si>
  <si>
    <t>[RPPS_DRAA_TIPO4.T2]</t>
  </si>
  <si>
    <t>[RPPS_DRAA_TIPO4.T3]</t>
  </si>
  <si>
    <t>[RPPS_DRAA_TIPO4]</t>
  </si>
  <si>
    <t>[RPPS_DRAA_TIPO5.T2]</t>
  </si>
  <si>
    <t>[RPPS_DRAA_TIPO5.T3]</t>
  </si>
  <si>
    <t>[RPPS_DRAA_TIPO5]</t>
  </si>
  <si>
    <t>[RPPS_DRAA_TIPO6.T2]</t>
  </si>
  <si>
    <t>[RPPS_DRAA_TIPO6.T3]</t>
  </si>
  <si>
    <t>[RPPS_DRAA_TIPO6]</t>
  </si>
  <si>
    <t>[RPPS_DRAA_TIPO7.T2]</t>
  </si>
  <si>
    <t>[RPPS_DRAA_TIPO7.T3]</t>
  </si>
  <si>
    <t>[RPPS_DRAA_TIPO7]</t>
  </si>
  <si>
    <t>[RPPS_DRAA_TIPO8.T2]</t>
  </si>
  <si>
    <t>[RPPS_DRAA_TIPO8.T3]</t>
  </si>
  <si>
    <t>[RPPS_DRAA_TIPO8]</t>
  </si>
  <si>
    <t>[RPPS_DRAA_TIPO9.T2]</t>
  </si>
  <si>
    <t>[RPPS_DRAA_TIPO9.T3]</t>
  </si>
  <si>
    <t>[RPPS_DRAA_TIPO9]</t>
  </si>
  <si>
    <t>[RPPS_COND.EXIST_1]</t>
  </si>
  <si>
    <t>Exclui parágrafos no caso de inexistência de RPPS</t>
  </si>
  <si>
    <t>[RPPS_COND.EXIST_2]</t>
  </si>
  <si>
    <t>[VALORRCL_DIF_AN]</t>
  </si>
  <si>
    <t>Análise da existência de diferença entre RCL calculada e informada</t>
  </si>
  <si>
    <t>[VPARMAGCUMPR]</t>
  </si>
  <si>
    <t>Cumprimento do percentual aplicado na remuneração do Magistério.</t>
  </si>
  <si>
    <t>[SEG.FISCALIZADOR]</t>
  </si>
  <si>
    <t>[START1_RPPS_SEGREGAÇÃO_62.4.7]</t>
  </si>
  <si>
    <t>[START1_RPPS_SEGREGAÇÃO_62.4]</t>
  </si>
  <si>
    <t>[START1_RPPS_SEGREGAÇÃO_62]</t>
  </si>
  <si>
    <t>Código parágrafo - Verifica se houve segregação de massa</t>
  </si>
  <si>
    <t>[START1_RPPS_SEGREGAÇÃO_69]</t>
  </si>
  <si>
    <t>[START1_RPPS_SEGREGAÇÃO_7]</t>
  </si>
  <si>
    <t>Código parágrafo - Verifica se houve segregação de massa no RPPS</t>
  </si>
  <si>
    <t>[START1_RPPS_SEGREGAÇÃO_70]</t>
  </si>
  <si>
    <t>[START1_RPPS_SEGREGAÇÃO_71]</t>
  </si>
  <si>
    <t>[START1_RPPS_SEGREGAÇÃO_8]</t>
  </si>
  <si>
    <t>[START1_RPPS_SEGREGAÇÃO_9]</t>
  </si>
  <si>
    <t>[START1_SAUDE_ASPS]</t>
  </si>
  <si>
    <t>Informa se houve a compensação do % de ASPS do ano anterior</t>
  </si>
  <si>
    <t>[START1_SAUDE_EXTRAFUNDO_1]</t>
  </si>
  <si>
    <t>Código parágrafo - Verifica se houve despesa executada pela SMS.</t>
  </si>
  <si>
    <t>[START1_SAUDE_EXTRAFUNDO_2]</t>
  </si>
  <si>
    <t>[START1_SAUDE_SMS_1]</t>
  </si>
  <si>
    <t>Código parágrafo - Verifica se houve despesas pela SMS</t>
  </si>
  <si>
    <t>[START1_SAUDE_SMS_2]</t>
  </si>
  <si>
    <t>[START1_SAUDE_SMS_3]</t>
  </si>
  <si>
    <t>[START1_SAUDE_SMS_4]</t>
  </si>
  <si>
    <t>[START1_SAUDE_SMS_5]</t>
  </si>
  <si>
    <t>[START1_SAUDE_SMS_6]</t>
  </si>
  <si>
    <t>[START1_SAUDE_SMS_7]</t>
  </si>
  <si>
    <t>[START1_SAUDE_SMS_8]</t>
  </si>
  <si>
    <t>[START2_DUODECIMO]</t>
  </si>
  <si>
    <t>Código parágrafo - Verifica a hipótese do texto do repasse</t>
  </si>
  <si>
    <t>[START311_DUODECIMO]</t>
  </si>
  <si>
    <t>Adequação do parágrafo</t>
  </si>
  <si>
    <t>[START312_DUODECIMO]</t>
  </si>
  <si>
    <t>[START32_DUODECIMO]</t>
  </si>
  <si>
    <t>[START321_DUODECIMO]</t>
  </si>
  <si>
    <t>[TAB.DUOD_NUM.APENDICE]</t>
  </si>
  <si>
    <t>Indica o número do apêndice do duodécimo</t>
  </si>
  <si>
    <t>[Taxa_Não.Arrecadação_1]</t>
  </si>
  <si>
    <t>[Taxa_Não.Arrecadação_2]</t>
  </si>
  <si>
    <t>[TG.AP_1.1]</t>
  </si>
  <si>
    <t>[TG.AP_1.2]</t>
  </si>
  <si>
    <t>[TG.AP_1.3]</t>
  </si>
  <si>
    <t>[TG.AP_1.4]</t>
  </si>
  <si>
    <t>[TG.AP_10.1]</t>
  </si>
  <si>
    <t>[TG.AP_10.2]</t>
  </si>
  <si>
    <t>[TG.AP_10.3]</t>
  </si>
  <si>
    <t>[TG.AP_10.4]</t>
  </si>
  <si>
    <t>[TG.AP_11.1]</t>
  </si>
  <si>
    <t>[TG.AP_11.2]</t>
  </si>
  <si>
    <t>[TG.AP_11.3]</t>
  </si>
  <si>
    <t>[TG.AP_11.4]</t>
  </si>
  <si>
    <t>[TG.AP_12.1]</t>
  </si>
  <si>
    <t>[TG.AP_12.2]</t>
  </si>
  <si>
    <t>[TG.AP_12.3]</t>
  </si>
  <si>
    <t>[TG.AP_12.4]</t>
  </si>
  <si>
    <t>[TG.AP_13.1]</t>
  </si>
  <si>
    <t>[TG.AP_13.2]</t>
  </si>
  <si>
    <t>[TG.AP_13.3]</t>
  </si>
  <si>
    <t>[TG.AP_13.4]</t>
  </si>
  <si>
    <t>[TG.AP_14.1]</t>
  </si>
  <si>
    <t>[TG.AP_14.2]</t>
  </si>
  <si>
    <t>[TG.AP_14.3]</t>
  </si>
  <si>
    <t>[TG.AP_14.4]</t>
  </si>
  <si>
    <t>[TG.AP_15.1]</t>
  </si>
  <si>
    <t>[TG.AP_15.2]</t>
  </si>
  <si>
    <t>[TG.AP_15.3]</t>
  </si>
  <si>
    <t>[TG.AP_15.4]</t>
  </si>
  <si>
    <t>[TG.AP_16.1]</t>
  </si>
  <si>
    <t>[TG.AP_16.2]</t>
  </si>
  <si>
    <t>[TG.AP_16.3]</t>
  </si>
  <si>
    <t>[TG.AP_16.4]</t>
  </si>
  <si>
    <t>[TG.AP_17.1]</t>
  </si>
  <si>
    <t>[TG.AP_17.2]</t>
  </si>
  <si>
    <t>[TG.AP_17.3]</t>
  </si>
  <si>
    <t>[TG.AP_17.4]</t>
  </si>
  <si>
    <t>[TG.AP_18.1]</t>
  </si>
  <si>
    <t>[TG.AP_18.2]</t>
  </si>
  <si>
    <t>[TG.AP_18.3]</t>
  </si>
  <si>
    <t>[TG.AP_18.4]</t>
  </si>
  <si>
    <t>[TG.AP_19.1]</t>
  </si>
  <si>
    <t>[TG.AP_19.2]</t>
  </si>
  <si>
    <t>[TG.AP_19.3]</t>
  </si>
  <si>
    <t>[TG.AP_19.4]</t>
  </si>
  <si>
    <t>[TG.AP_2.1]</t>
  </si>
  <si>
    <t>[TG.AP_2.2]</t>
  </si>
  <si>
    <t>[TG.AP_2.3]</t>
  </si>
  <si>
    <t>[TG.AP_2.4]</t>
  </si>
  <si>
    <t>[TG.AP_20.1]</t>
  </si>
  <si>
    <t>[TG.AP_20.2]</t>
  </si>
  <si>
    <t>[TG.AP_20.3]</t>
  </si>
  <si>
    <t>[TG.AP_20.4]</t>
  </si>
  <si>
    <t>[TG.AP_3.1]</t>
  </si>
  <si>
    <t>[TG.AP_3.2]</t>
  </si>
  <si>
    <t>[TG.AP_3.3]</t>
  </si>
  <si>
    <t>[TG.AP_3.4]</t>
  </si>
  <si>
    <t>[TG.AP_4.1]</t>
  </si>
  <si>
    <t>[TG.AP_4.2]</t>
  </si>
  <si>
    <t>[TG.AP_4.3]</t>
  </si>
  <si>
    <t>[TG.AP_4.4]</t>
  </si>
  <si>
    <t>[TG.AP_5.1]</t>
  </si>
  <si>
    <t>[TG.AP_5.2]</t>
  </si>
  <si>
    <t>[TG.AP_5.3]</t>
  </si>
  <si>
    <t>[TG.AP_5.4]</t>
  </si>
  <si>
    <t>[TG.AP_6.1]</t>
  </si>
  <si>
    <t>[TG.AP_6.2]</t>
  </si>
  <si>
    <t>[TG.AP_6.3]</t>
  </si>
  <si>
    <t>[TG.AP_6.4]</t>
  </si>
  <si>
    <t>[TG.AP_7.1]</t>
  </si>
  <si>
    <t>[TG.AP_7.2]</t>
  </si>
  <si>
    <t>[TG.AP_7.3]</t>
  </si>
  <si>
    <t>[TG.AP_7.4]</t>
  </si>
  <si>
    <t>[TG.AP_8.1]</t>
  </si>
  <si>
    <t>[TG.AP_8.2]</t>
  </si>
  <si>
    <t>[TG.AP_8.3]</t>
  </si>
  <si>
    <t>[TG.AP_8.4]</t>
  </si>
  <si>
    <t>[TG.AP_9.1]</t>
  </si>
  <si>
    <t>[TG.AP_9.2]</t>
  </si>
  <si>
    <t>[TG.AP_9.3]</t>
  </si>
  <si>
    <t>[TG.AP_9.4]</t>
  </si>
  <si>
    <t>[START1_RPPS_SEGREGAÇÃO_13.2.7]</t>
  </si>
  <si>
    <t>[START1_RPPS_SEGREGAÇÃO_13.2]</t>
  </si>
  <si>
    <t>[START1_RPPS_SEGREGAÇÃO_13]</t>
  </si>
  <si>
    <t>[START1_RPPS_SEGREGAÇÃO_2]</t>
  </si>
  <si>
    <t>[START1_RPPS_SEGREGAÇÃO_3]</t>
  </si>
  <si>
    <t>[START1_RPPS_SEGREGAÇÃO_35]</t>
  </si>
  <si>
    <t>[START1_RPPS_SEGREGAÇÃO_36]</t>
  </si>
  <si>
    <t>[START1_RPPS_SEGREGAÇÃO_37]</t>
  </si>
  <si>
    <t>[START1_RPPS_SEGREGAÇÃO_38]</t>
  </si>
  <si>
    <t>[START1_RPPS_SEGREGAÇÃO_39]</t>
  </si>
  <si>
    <t>[START1_RPPS_SEGREGAÇÃO_39_1.0.1]</t>
  </si>
  <si>
    <t>[START1_RPPS_SEGREGAÇÃO_39_1.0.2]</t>
  </si>
  <si>
    <t>[START1_RPPS_SEGREGAÇÃO_39_1.0.3]</t>
  </si>
  <si>
    <t>[START1_RPPS_SEGREGAÇÃO_39_1.0.4]</t>
  </si>
  <si>
    <t>[START1_RPPS_SEGREGAÇÃO_39_1.0.5]</t>
  </si>
  <si>
    <t>[START1_RPPS_SEGREGAÇÃO_39_1.1]</t>
  </si>
  <si>
    <t>[START1_RPPS_SEGREGAÇÃO_39_1.2]</t>
  </si>
  <si>
    <t>[START1_RPPS_SEGREGAÇÃO_39_1.3]</t>
  </si>
  <si>
    <t>[START1_RPPS_SEGREGAÇÃO_39_1.4]</t>
  </si>
  <si>
    <t>[START1_RPPS_SEGREGAÇÃO_39_1.5]</t>
  </si>
  <si>
    <t>[START1_RPPS_SEGREGAÇÃO_39_1.6.1]</t>
  </si>
  <si>
    <t>[START1_RPPS_SEGREGAÇÃO_39_1.6.2]</t>
  </si>
  <si>
    <t>[START1_RPPS_SEGREGAÇÃO_39_1.6]</t>
  </si>
  <si>
    <t>[START1_RPPS_SEGREGAÇÃO_39_1.7]</t>
  </si>
  <si>
    <t>[START1_RPPS_SEGREGAÇÃO_39_1]</t>
  </si>
  <si>
    <t>[START1_RPPS_SEGREGAÇÃO_4]</t>
  </si>
  <si>
    <t>[START1_RPPS_SEGREGAÇÃO_40]</t>
  </si>
  <si>
    <t>[START1_RPPS_SEGREGAÇÃO_41]</t>
  </si>
  <si>
    <t>[START1_RPPS_SEGREGAÇÃO_43.1.1]</t>
  </si>
  <si>
    <t>[START1_RPPS_SEGREGAÇÃO_43.1.2]</t>
  </si>
  <si>
    <t>[START1_RPPS_SEGREGAÇÃO_43.1.3]</t>
  </si>
  <si>
    <t>[START1_RPPS_SEGREGAÇÃO_43.1.4]</t>
  </si>
  <si>
    <t>[START1_RPPS_SEGREGAÇÃO_43.1]</t>
  </si>
  <si>
    <t>[START1_RPPS_SEGREGAÇÃO_43.2]</t>
  </si>
  <si>
    <t>[START1_RPPS_SEGREGAÇÃO_43.3]</t>
  </si>
  <si>
    <t>[START1_RPPS_SEGREGAÇÃO_43]</t>
  </si>
  <si>
    <t>[START1_RPPS_SEGREGAÇÃO_5]</t>
  </si>
  <si>
    <t>[START1_RPPS_SEGREGAÇÃO_57]</t>
  </si>
  <si>
    <t>[START1_RPPS_SEGREGAÇÃO_58]</t>
  </si>
  <si>
    <t>[START1_RPPS_SEGREGAÇÃO_58_1.0.1]</t>
  </si>
  <si>
    <t>[START1_RPPS_SEGREGAÇÃO_58_1.0.2]</t>
  </si>
  <si>
    <t>[START1_RPPS_SEGREGAÇÃO_58_1.0.3]</t>
  </si>
  <si>
    <t>[START1_RPPS_SEGREGAÇÃO_58_1.0.4]</t>
  </si>
  <si>
    <t>[START1_RPPS_SEGREGAÇÃO_58_1.0.5]</t>
  </si>
  <si>
    <t>[START1_RPPS_SEGREGAÇÃO_58_1.1]</t>
  </si>
  <si>
    <t>[START1_RPPS_SEGREGAÇÃO_58_1.2]</t>
  </si>
  <si>
    <t>[START1_RPPS_SEGREGAÇÃO_58_1.3]</t>
  </si>
  <si>
    <t>[START1_RPPS_SEGREGAÇÃO_58_1.4]</t>
  </si>
  <si>
    <t>[START1_RPPS_SEGREGAÇÃO_58_1.5]</t>
  </si>
  <si>
    <t>[START1_RPPS_SEGREGAÇÃO_58_1.6.1]</t>
  </si>
  <si>
    <t>[START1_RPPS_SEGREGAÇÃO_58_1.6.2]</t>
  </si>
  <si>
    <t>[START1_RPPS_SEGREGAÇÃO_58_1.6]</t>
  </si>
  <si>
    <t>[START1_RPPS_SEGREGAÇÃO_58_1.7]</t>
  </si>
  <si>
    <t>[START1_RPPS_SEGREGAÇÃO_58_1]</t>
  </si>
  <si>
    <t>[START1_RPPS_SEGREGAÇÃO_59]</t>
  </si>
  <si>
    <t>[START1_RPPS_SEGREGAÇÃO_6]</t>
  </si>
  <si>
    <t>[START1_RPPS_SEGREGAÇÃO_60]</t>
  </si>
  <si>
    <t>[START1_RPPS_SEGREGAÇÃO_62.1.1]</t>
  </si>
  <si>
    <t>[START1_RPPS_SEGREGAÇÃO_62.1.2]</t>
  </si>
  <si>
    <t>[START1_RPPS_SEGREGAÇÃO_62.1.3]</t>
  </si>
  <si>
    <t>[START1_RPPS_SEGREGAÇÃO_62.1.4]</t>
  </si>
  <si>
    <t>[START1_RPPS_SEGREGAÇÃO_62.1]</t>
  </si>
  <si>
    <t>[START1_RPPS_SEGREGAÇÃO_62.3]</t>
  </si>
  <si>
    <t>[START1_RPPS_SEGREGAÇÃO_62.4.1]</t>
  </si>
  <si>
    <t>[START1_RPPS_SEGREGAÇÃO_62.4.2]</t>
  </si>
  <si>
    <t>[START1_RPPS_SEGREGAÇÃO_62.4.3]</t>
  </si>
  <si>
    <t>[START1_RPPS_SEGREGAÇÃO_62.4.4]</t>
  </si>
  <si>
    <t>[START1_RPPS_SEGREGAÇÃO_62.4.5]</t>
  </si>
  <si>
    <t>[START1_RPPS_SEGREGAÇÃO_62.4.6]</t>
  </si>
  <si>
    <t>[RPPS_EXIST_TEXTO]</t>
  </si>
  <si>
    <t>Informa se existe RPPS</t>
  </si>
  <si>
    <t>[RPPS_NOME_RPPS]</t>
  </si>
  <si>
    <t>Nome do RPPS</t>
  </si>
  <si>
    <t>[RPPS_NS_AAT_PE_op]</t>
  </si>
  <si>
    <t>[RPPS_NS_AAT_AP_op]</t>
  </si>
  <si>
    <t>[RPPS_NS_AAT_SA_op]</t>
  </si>
  <si>
    <t>[RPPS_NS_APAT_CS_op]</t>
  </si>
  <si>
    <t>[RPPS_NSM_RES_C]</t>
  </si>
  <si>
    <t>Informa se o resultado é deficitário ou superavitário</t>
  </si>
  <si>
    <t>[RPPS_NSM_RES_C_2]</t>
  </si>
  <si>
    <t>[RPPS_PF_AAT_PE_op]</t>
  </si>
  <si>
    <t>[RPPS_PF_AAT_SA_op]</t>
  </si>
  <si>
    <t>[RPPS_PF_AAT_AP_op]</t>
  </si>
  <si>
    <t>[RPPS_NS_APAT_CN_op]</t>
  </si>
  <si>
    <t>[RPPS_PP.PF_AAT_PE_2]</t>
  </si>
  <si>
    <t>Insere a sigla da alíquota atuarial de pensionista (segregação)</t>
  </si>
  <si>
    <t>[RPPS_PP_AAT_AP_op]</t>
  </si>
  <si>
    <t>[RPPS_PF_APAT_CN_op]</t>
  </si>
  <si>
    <t>[RPPS_PF_APAT_CS_op]</t>
  </si>
  <si>
    <t>[RPPS_PF_RES_C]</t>
  </si>
  <si>
    <t>[RPPS_PF_RES_V_1]</t>
  </si>
  <si>
    <t>Informa se o valor absoluto do resultado financeiro</t>
  </si>
  <si>
    <t>[RPPS_PP_APAT_CN_op]</t>
  </si>
  <si>
    <t>[RPPS_PP_AAT_PE_op]</t>
  </si>
  <si>
    <t>[RPPS_PP_AAT_SA_op]</t>
  </si>
  <si>
    <t>[RPPS_PP_APAT_CS_op]</t>
  </si>
  <si>
    <t>[RPPS_PP_RES_C]</t>
  </si>
  <si>
    <t>[RPPS_PP_RES_C_1]</t>
  </si>
  <si>
    <t>[RPPS_PP_RES_V_1]</t>
  </si>
  <si>
    <t>Informa o valor absoluto do resultado previdenciário</t>
  </si>
  <si>
    <t>[RPPS_Recolhimento_1]</t>
  </si>
  <si>
    <t>Texto para Recolhimento das Contribuições Previdenciárias</t>
  </si>
  <si>
    <t>[RPPS_Recolhimento_10]</t>
  </si>
  <si>
    <t>[RPPS_Recolhimento_11]</t>
  </si>
  <si>
    <t>[RPPS_Recolhimento_12]</t>
  </si>
  <si>
    <t>[RPPS_Recolhimento_13]</t>
  </si>
  <si>
    <t>[RPPS_Recolhimento_14]</t>
  </si>
  <si>
    <t>[RPPS_Recolhimento_15]</t>
  </si>
  <si>
    <t>[RPPS_Recolhimento_16]</t>
  </si>
  <si>
    <t>[RPPS_Recolhimento_2]</t>
  </si>
  <si>
    <t>[RPPS_Recolhimento_3]</t>
  </si>
  <si>
    <t>[RPPS_Recolhimento_4]</t>
  </si>
  <si>
    <t>[RPPS_Recolhimento_5]</t>
  </si>
  <si>
    <t>[RPPS_Recolhimento_6]</t>
  </si>
  <si>
    <t>[RPPS_Recolhimento_7]</t>
  </si>
  <si>
    <t>[RPPS_Recolhimento_8]</t>
  </si>
  <si>
    <t>[RPPS_Recolhimento_9]</t>
  </si>
  <si>
    <t>[SAÚDE_%_CUMPR]</t>
  </si>
  <si>
    <t>Verifica o cumprimento do % de saúde pelo FMS</t>
  </si>
  <si>
    <t>[START1_Div.At._Variação.1.1]</t>
  </si>
  <si>
    <t>[START1_Div.At._Variação.1.2]</t>
  </si>
  <si>
    <t>[START1_Div.At._Variação.1]</t>
  </si>
  <si>
    <t>[START1_Div.At._Variação.2.1]</t>
  </si>
  <si>
    <t>[START1_Div.At._Variação.2.2]</t>
  </si>
  <si>
    <t>[START1_Div.At._Variação.2]</t>
  </si>
  <si>
    <t>[START1_DTP_AN]</t>
  </si>
  <si>
    <t>Analisa a compatibilidade dos dados da DTP calculada e informada</t>
  </si>
  <si>
    <t>[START1_DTPxRPPS_Transf.Insuf.Fin.]</t>
  </si>
  <si>
    <t>Cria parágrafo no item DTP em função das transferências decorrentes da insuficiência financeira</t>
  </si>
  <si>
    <t>[START1_DUODECIMO]</t>
  </si>
  <si>
    <t>[START1_FUNDEB_NEG_1]</t>
  </si>
  <si>
    <t>Código parágrafo - Verifica se houve despesa sem lastro financeiro</t>
  </si>
  <si>
    <t>[START1_FUNDEB_NEG_2]</t>
  </si>
  <si>
    <t>[START1_FUNDEB_NEG_3]</t>
  </si>
  <si>
    <t>[START1_FUNDEB_NEG_4]</t>
  </si>
  <si>
    <t>[START1_FUNDEB_NEG_5]</t>
  </si>
  <si>
    <t>[START1_FUNDEB_NEG_6.1]</t>
  </si>
  <si>
    <t>[START1_FUNDEB_NEG_6.2]</t>
  </si>
  <si>
    <t>[START1_FUNDEB_NEG_6.3]</t>
  </si>
  <si>
    <t>[START1_FUNDEB_NEG_6.4]</t>
  </si>
  <si>
    <t>[START1_FUNDEB_NEG_6.5]</t>
  </si>
  <si>
    <t>[START1_FUNDEB_NEG_6.6]</t>
  </si>
  <si>
    <t>[START1_FUNDEB_NEG_6.7]</t>
  </si>
  <si>
    <t>[START1_FUNDEB_NEG_6.8]</t>
  </si>
  <si>
    <t>[START1_FUNDEB_NEG_6]</t>
  </si>
  <si>
    <t>[START1_FUNDEB_NEG_7.1]</t>
  </si>
  <si>
    <t>[START1_FUNDEB_NEG_7]</t>
  </si>
  <si>
    <t>[START1_Liq.Corr_1]</t>
  </si>
  <si>
    <t>[START1_Liq.Corr_2]</t>
  </si>
  <si>
    <t>Observação sobre o impacto do RPPS na capacidade de pagamento de curto do ente</t>
  </si>
  <si>
    <t>[START1_Liq.Corr_3]</t>
  </si>
  <si>
    <t>[START1_Liq.Corr_4]</t>
  </si>
  <si>
    <t>[START1_Liq.Corr_5]</t>
  </si>
  <si>
    <t>[START1_Liq.Corr_6]</t>
  </si>
  <si>
    <t>Para inserção da sigla de observação</t>
  </si>
  <si>
    <t>[START1_Liq.Ime_1]</t>
  </si>
  <si>
    <t>Elimina parágrafo e tabela da capacidade de pagamento</t>
  </si>
  <si>
    <t>[START1_Liq.Ime_3]</t>
  </si>
  <si>
    <t>[START1_Liq.Ime_4]</t>
  </si>
  <si>
    <t>[START1_OBITOS_INFANTIS_1]</t>
  </si>
  <si>
    <t>Código parágrafo - Verifica se a população é pequena, com impacto ao Índ. Mort. Infantil.</t>
  </si>
  <si>
    <t>[START1_OBITOS_INFANTIS_2]</t>
  </si>
  <si>
    <t>[START1_OBITOS_INFANTIS_3]</t>
  </si>
  <si>
    <t>[START1_OBITOS_INFANTIS_4]</t>
  </si>
  <si>
    <t>[START1_OBITOS_INFANTIS_5]</t>
  </si>
  <si>
    <t>[START1_OBITOS_INFANTIS_6]</t>
  </si>
  <si>
    <t>[START1_OBITOS_INFANTIS_7]</t>
  </si>
  <si>
    <t>[START1_OBITOS_INFANTIS_8]</t>
  </si>
  <si>
    <t>[START1_OBITOS_INFANTIS_9]</t>
  </si>
  <si>
    <t>[START1_OPCREDITO]</t>
  </si>
  <si>
    <t>Código parágrafo - Verifica se houve operação de crédito</t>
  </si>
  <si>
    <t>[START1_OPCREDITO_1]</t>
  </si>
  <si>
    <t>[START1_Prov.Mat._10]</t>
  </si>
  <si>
    <t>Inclusão/Exclusão do item Provisão Matemática para o Regime de Previdência</t>
  </si>
  <si>
    <t>[START1_Prov.Mat._11]</t>
  </si>
  <si>
    <t>[START1_Prov.Mat._12]</t>
  </si>
  <si>
    <t>[START1_Prov.Mat._13]</t>
  </si>
  <si>
    <t>[START1_Prov.Mat._14]</t>
  </si>
  <si>
    <t>[START1_Prov.Mat._15]</t>
  </si>
  <si>
    <t>[START1_Prov.Mat._16]</t>
  </si>
  <si>
    <t>[START1_Prov.Mat._17]</t>
  </si>
  <si>
    <t>[START1_Prov.Mat._18]</t>
  </si>
  <si>
    <t>[START1_Prov.Mat._19]</t>
  </si>
  <si>
    <t>[START1_Prov.Mat._2]</t>
  </si>
  <si>
    <t>[START1_Prov.Mat._3]</t>
  </si>
  <si>
    <t>[START1_Prov.Mat._4]</t>
  </si>
  <si>
    <t>[START1_Prov.Mat._5]</t>
  </si>
  <si>
    <t>[START1_Prov.Mat._6]</t>
  </si>
  <si>
    <t>[START1_Prov.Mat._7]</t>
  </si>
  <si>
    <t>[START1_Prov.Mat._8]</t>
  </si>
  <si>
    <t>[START1_Prov.Mat._9]</t>
  </si>
  <si>
    <t>[START1_RAZAO_MORT_MATERNA_11]</t>
  </si>
  <si>
    <t>Código parágrafo - Verifica se a população é inferior a 200.000 hab.</t>
  </si>
  <si>
    <t>[START1_RAZAO_MORT_MATERNA_12]</t>
  </si>
  <si>
    <t>[START1_RAZAO_MORT_MATERNA_13]</t>
  </si>
  <si>
    <t>[START1_RAZAO_MORT_MATERNA_13_1]</t>
  </si>
  <si>
    <t>[START1_RAZAO_MORT_MATERNA_14]</t>
  </si>
  <si>
    <t>[START1_RAZAO_MORT_MATERNA_15]</t>
  </si>
  <si>
    <t>[START1_RAZAO_MORT_MATERNA_16]</t>
  </si>
  <si>
    <t>[START1_RAZAO_MORT_MATERNA_17]</t>
  </si>
  <si>
    <t>[START1_RAZAO_MORT_MATERNA_18]</t>
  </si>
  <si>
    <t>[START1_RAZAO_MORT_MATERNA_19]</t>
  </si>
  <si>
    <t>[START1_RAZAO_MORT_MATERNA_2]</t>
  </si>
  <si>
    <t>[START1_RAZAO_MORT_MATERNA_20]</t>
  </si>
  <si>
    <t>[START1_RAZAO_MORT_MATERNA_3]</t>
  </si>
  <si>
    <t>[START1_RAZAO_MORT_MATERNA_4]</t>
  </si>
  <si>
    <t>[START1_RAZAO_MORT_MATERNA_7]</t>
  </si>
  <si>
    <t>[START1_RAZAO_MORT_MATERNA_8]</t>
  </si>
  <si>
    <t>[START1_RES.ATUAR_1]</t>
  </si>
  <si>
    <t>Exclui o apêndice do resultado previdenciário quando o RPPS não existir</t>
  </si>
  <si>
    <t>[START1_RES.ATUAR_2]</t>
  </si>
  <si>
    <t>[START1_RES.PREV_1]</t>
  </si>
  <si>
    <t>[START1_RES.PREV_2]</t>
  </si>
  <si>
    <t>[START1_RPPS_DRAA_FIN_1]</t>
  </si>
  <si>
    <t>Código parágrafo - Verifica se houve envio do DRAA Financeiro</t>
  </si>
  <si>
    <t>[START1_RPPS_DRAA_FIN_10]</t>
  </si>
  <si>
    <t>[START1_RPPS_DRAA_FIN_11]</t>
  </si>
  <si>
    <t>[START1_RPPS_DRAA_FIN_12.1]</t>
  </si>
  <si>
    <t>[START1_RPPS_DRAA_FIN_12]</t>
  </si>
  <si>
    <t>[START1_RPPS_DRAA_FIN_14]</t>
  </si>
  <si>
    <t>[START1_RPPS_DRAA_FIN_15]</t>
  </si>
  <si>
    <t>[START1_RPPS_DRAA_FIN_16]</t>
  </si>
  <si>
    <t>[START1_RPPS_DRAA_FIN_17.1]</t>
  </si>
  <si>
    <t>[START1_RPPS_DRAA_FIN_17.2]</t>
  </si>
  <si>
    <t>[START1_RPPS_DRAA_FIN_17.3]</t>
  </si>
  <si>
    <t>[START1_RPPS_DRAA_FIN_17]</t>
  </si>
  <si>
    <t>[START1_RPPS_DRAA_FIN_18]</t>
  </si>
  <si>
    <t>Código parágrafo - Verifica se houve envio do DRAA Financeiro - SIGLA EXCLUÍDA DA MINUTA</t>
  </si>
  <si>
    <t>[START1_RPPS_DRAA_FIN_2]</t>
  </si>
  <si>
    <t>[START1_RPPS_DRAA_FIN_3]</t>
  </si>
  <si>
    <t>[START1_RPPS_DRAA_FIN_3_1]</t>
  </si>
  <si>
    <t>[START1_RPPS_DRAA_FIN_3_2]</t>
  </si>
  <si>
    <t>[START1_RPPS_DRAA_FIN_3_3]</t>
  </si>
  <si>
    <t>[START1_RPPS_DRAA_FIN_4]</t>
  </si>
  <si>
    <t>[START1_RPPS_DRAA_FIN_5.1]</t>
  </si>
  <si>
    <t>[START1_RPPS_DRAA_FIN_5.2]</t>
  </si>
  <si>
    <t>[START1_RPPS_DRAA_FIN_5.3]</t>
  </si>
  <si>
    <t>[START1_RPPS_DRAA_FIN_5.4]</t>
  </si>
  <si>
    <t>[START1_RPPS_DRAA_FIN_5]</t>
  </si>
  <si>
    <t>[START1_RPPS_DRAA_FIN_6.1]</t>
  </si>
  <si>
    <t>[START1_RPPS_DRAA_FIN_6]</t>
  </si>
  <si>
    <t>[START1_RPPS_DRAA_FIN_7.1]</t>
  </si>
  <si>
    <t>[START1_RPPS_DRAA_FIN_7.2]</t>
  </si>
  <si>
    <t>[START1_RPPS_DRAA_FIN_7.3]</t>
  </si>
  <si>
    <t>[START1_RPPS_DRAA_FIN_7.4]</t>
  </si>
  <si>
    <t>[START1_RPPS_DRAA_FIN_7.5]</t>
  </si>
  <si>
    <t>[START1_RPPS_DRAA_FIN_7]</t>
  </si>
  <si>
    <t>[START1_RPPS_DRAA_FIN_7_1]</t>
  </si>
  <si>
    <t>[START1_RPPS_DRAA_FIN_7_2]</t>
  </si>
  <si>
    <t>[START1_RPPS_DRAA_FIN_8]</t>
  </si>
  <si>
    <t>[START1_RPPS_DRAA_FIN_9]</t>
  </si>
  <si>
    <t>[START1_RPPS_DRAA_FIN_PREV_A_10]</t>
  </si>
  <si>
    <t>Código parágrafo - Verifica se houve envio do DRAA no caso de não segregação - Alíquotas</t>
  </si>
  <si>
    <t>[START1_RPPS_DRAA_FIN_PREV_A_7]</t>
  </si>
  <si>
    <t>[START1_RPPS_DRAA_FIN_PREV_A_8]</t>
  </si>
  <si>
    <t>[START1_RPPS_DRAA_FIN_PREV_A_9]</t>
  </si>
  <si>
    <t>[START1_RPPS_DRAA_FIN_PREV_NSEGR_A_1]</t>
  </si>
  <si>
    <t>Código parágrafo - Verifica se houve envio do DRAA Financeiro, Previdenciário e não segregado - Alíquotas</t>
  </si>
  <si>
    <t>[START1_RPPS_DRAA_FIN_PREV_NSEGR_A_2]</t>
  </si>
  <si>
    <t>[START1_RPPS_DRAA_FIN_PREV_NSEGR_A_3]</t>
  </si>
  <si>
    <t>[START1_RPPS_DRAA_FIN_PREV_NSEGR_A_4]</t>
  </si>
  <si>
    <t>[START1_RPPS_DRAA_FIN_PREV_NSEGR_A_5]</t>
  </si>
  <si>
    <t>[START1_RPPS_DRAA_NSEGR_1]</t>
  </si>
  <si>
    <t>Código parágrafo - Verifica se houve envio do DRAA no caso de não segregação</t>
  </si>
  <si>
    <t>[START1_RPPS_DRAA_NSEGR_10]</t>
  </si>
  <si>
    <t>[START1_RPPS_DRAA_NSEGR_11]</t>
  </si>
  <si>
    <t>[START1_RPPS_DRAA_NSEGR_12]</t>
  </si>
  <si>
    <t>[START1_RPPS_DRAA_NSEGR_17]</t>
  </si>
  <si>
    <t>[START1_RPPS_DRAA_NSEGR_18]</t>
  </si>
  <si>
    <t>[START1_RPPS_DRAA_NSEGR_19]</t>
  </si>
  <si>
    <t>[START1_RPPS_DRAA_NSEGR_2]</t>
  </si>
  <si>
    <t>[START1_RPPS_DRAA_NSEGR_20.1]</t>
  </si>
  <si>
    <t>[START1_RPPS_DRAA_NSEGR_20.2]</t>
  </si>
  <si>
    <t>[START1_RPPS_DRAA_NSEGR_20.3]</t>
  </si>
  <si>
    <t>[START1_RPPS_DRAA_NSEGR_20.4]</t>
  </si>
  <si>
    <t>[START1_RPPS_DRAA_NSEGR_20.5]</t>
  </si>
  <si>
    <t>[START1_RPPS_DRAA_NSEGR_20]</t>
  </si>
  <si>
    <t>[START1_RPPS_DRAA_NSEGR_21]</t>
  </si>
  <si>
    <t>[START1_RPPS_DRAA_NSEGR_22]</t>
  </si>
  <si>
    <t>[START1_RPPS_DRAA_NSEGR_23]</t>
  </si>
  <si>
    <t>[START1_RPPS_DRAA_NSEGR_24.1]</t>
  </si>
  <si>
    <t>[START1_RPPS_DRAA_NSEGR_24]</t>
  </si>
  <si>
    <t>[START1_RPPS_DRAA_NSEGR_25]</t>
  </si>
  <si>
    <t>[START1_RPPS_DRAA_NSEGR_3]</t>
  </si>
  <si>
    <t>[START1_RPPS_DRAA_NSEGR_4]</t>
  </si>
  <si>
    <t>[START1_RPPS_DRAA_NSEGR_4_1]</t>
  </si>
  <si>
    <t>[START1_RPPS_DRAA_NSEGR_4_2]</t>
  </si>
  <si>
    <t>[START1_RPPS_DRAA_NSEGR_4_3]</t>
  </si>
  <si>
    <t>[START1_RPPS_DRAA_NSEGR_5]</t>
  </si>
  <si>
    <t>[START1_RPPS_DRAA_NSEGR_6]</t>
  </si>
  <si>
    <t>[START1_RPPS_DRAA_NSEGR_7.1]</t>
  </si>
  <si>
    <t>[START1_RPPS_DRAA_NSEGR_7.2]</t>
  </si>
  <si>
    <t>[START1_RPPS_DRAA_NSEGR_7.3]</t>
  </si>
  <si>
    <t>[START1_RPPS_DRAA_NSEGR_7.4]</t>
  </si>
  <si>
    <t>[START1_RPPS_DRAA_NSEGR_7]</t>
  </si>
  <si>
    <t>[START1_RPPS_DRAA_NSEGR_7_1]</t>
  </si>
  <si>
    <t>[START1_RPPS_DRAA_NSEGR_8]</t>
  </si>
  <si>
    <t>[START1_RPPS_DRAA_NSEGR_9]</t>
  </si>
  <si>
    <t>[START1_RPPS_DRAA_NSEGR_A_1]</t>
  </si>
  <si>
    <t>[START1_RPPS_DRAA_NSEGR_A_11]</t>
  </si>
  <si>
    <t>[START1_RPPS_DRAA_NSEGR_A_12.1.1]</t>
  </si>
  <si>
    <t>[START1_RPPS_DRAA_NSEGR_A_12.1]</t>
  </si>
  <si>
    <t>[START1_RPPS_DRAA_NSEGR_A_12.2.1]</t>
  </si>
  <si>
    <t>[START1_RPPS_DRAA_NSEGR_A_12.2]</t>
  </si>
  <si>
    <t>[START1_RPPS_DRAA_NSEGR_A_12]</t>
  </si>
  <si>
    <t>[START1_RPPS_DRAA_NSEGR_A_2]</t>
  </si>
  <si>
    <t>[START1_RPPS_DRAA_NSEGR_A_3.1.1]</t>
  </si>
  <si>
    <t>[START1_RPPS_DRAA_NSEGR_A_3.1]</t>
  </si>
  <si>
    <t>[START1_RPPS_DRAA_NSEGR_A_3.2.1]</t>
  </si>
  <si>
    <t>[START1_RPPS_DRAA_NSEGR_A_3.2]</t>
  </si>
  <si>
    <t>[START1_RPPS_DRAA_NSEGR_A_3]</t>
  </si>
  <si>
    <t>[START1_RPPS_DRAA_NSEGR_A_4]</t>
  </si>
  <si>
    <t>[START1_RPPS_DRAA_NSEGR_A_5]</t>
  </si>
  <si>
    <t>[START1_RPPS_DRAA_NSEGR_A_6]</t>
  </si>
  <si>
    <t>[START1_RPPS_DRAA_NSEGR_A_7.1.1]</t>
  </si>
  <si>
    <t>[START1_RPPS_DRAA_NSEGR_A_7.1]</t>
  </si>
  <si>
    <t>[START1_RPPS_DRAA_NSEGR_A_7.2.1]</t>
  </si>
  <si>
    <t>[START1_RPPS_DRAA_NSEGR_A_7.2]</t>
  </si>
  <si>
    <t>[START1_RPPS_DRAA_NSEGR_A_7]</t>
  </si>
  <si>
    <t>[START1_RPPS_DRAA_PREV_1]</t>
  </si>
  <si>
    <t>Código parágrafo - Verifica se houve envio do DRAA Previdência</t>
  </si>
  <si>
    <t>[START1_RPPS_DRAA_PREV_10]</t>
  </si>
  <si>
    <t>[START1_RPPS_DRAA_PREV_11.1]</t>
  </si>
  <si>
    <t>[START1_RPPS_DRAA_PREV_11.2]</t>
  </si>
  <si>
    <t>[START1_RPPS_DRAA_PREV_11.3]</t>
  </si>
  <si>
    <t>[START1_RPPS_DRAA_PREV_11.4]</t>
  </si>
  <si>
    <t>[START1_RPPS_DRAA_PREV_11]</t>
  </si>
  <si>
    <t>[START1_RPPS_DRAA_PREV_13]</t>
  </si>
  <si>
    <t>[START1_RPPS_DRAA_PREV_14]</t>
  </si>
  <si>
    <t>[START1_RPPS_DRAA_PREV_15]</t>
  </si>
  <si>
    <t>[START1_RPPS_DRAA_PREV_2]</t>
  </si>
  <si>
    <t>[START1_RPPS_DRAA_PREV_21]</t>
  </si>
  <si>
    <t>[START1_RPPS_DRAA_PREV_22]</t>
  </si>
  <si>
    <t>[START1_RPPS_DRAA_PREV_23]</t>
  </si>
  <si>
    <t>[START1_RPPS_DRAA_PREV_24]</t>
  </si>
  <si>
    <t>[START1_RPPS_DRAA_PREV_25.1]</t>
  </si>
  <si>
    <t>[START1_RPPS_DRAA_PREV_25.2]</t>
  </si>
  <si>
    <t>[START1_RPPS_DRAA_PREV_25.3]</t>
  </si>
  <si>
    <t>[START1_RPPS_DRAA_PREV_25.4]</t>
  </si>
  <si>
    <t>[START1_RPPS_DRAA_PREV_25.5]</t>
  </si>
  <si>
    <t>[START1_RPPS_DRAA_PREV_25]</t>
  </si>
  <si>
    <t>[START1_RPPS_DRAA_PREV_26]</t>
  </si>
  <si>
    <t>[START1_RPPS_DRAA_PREV_27]</t>
  </si>
  <si>
    <t>[START1_RPPS_DRAA_PREV_28]</t>
  </si>
  <si>
    <t>[START1_RPPS_DRAA_PREV_29]</t>
  </si>
  <si>
    <t>[START1_RPPS_DRAA_PREV_3]</t>
  </si>
  <si>
    <t>[START1_RPPS_DRAA_PREV_30]</t>
  </si>
  <si>
    <t>[START1_RPPS_DRAA_PREV_4]</t>
  </si>
  <si>
    <t>[START1_RPPS_DRAA_PREV_5]</t>
  </si>
  <si>
    <t>[START1_RPPS_DRAA_PREV_6]</t>
  </si>
  <si>
    <t>[START1_RPPS_DRAA_PREV_7]</t>
  </si>
  <si>
    <t>[START1_RPPS_DRAA_PREV_8]</t>
  </si>
  <si>
    <t>[START1_RPPS_DRAA_PREV_9]</t>
  </si>
  <si>
    <t>[START1_RPPS_DRAA_PREV_9_1]</t>
  </si>
  <si>
    <t>[START1_RPPS_DRAA_PREV_9_2]</t>
  </si>
  <si>
    <t>[START1_RPPS_DRAA_PREV_9_3]</t>
  </si>
  <si>
    <t>[START1_RPPS_EXISTENCIA_1]</t>
  </si>
  <si>
    <t>Código parágrafo - Verifica se o município possui RPPS</t>
  </si>
  <si>
    <t>[START1_RPPS_EXISTENCIA_10]</t>
  </si>
  <si>
    <t>[START1_RPPS_EXISTENCIA_12]</t>
  </si>
  <si>
    <t>[START1_RPPS_EXISTENCIA_13]</t>
  </si>
  <si>
    <t>[START1_RPPS_EXISTENCIA_14]</t>
  </si>
  <si>
    <t>[START1_RPPS_EXISTENCIA_16]</t>
  </si>
  <si>
    <t>[START1_RPPS_EXISTENCIA_17]</t>
  </si>
  <si>
    <t>[START1_RPPS_EXISTENCIA_18]</t>
  </si>
  <si>
    <t>[START1_RPPS_EXISTENCIA_19]</t>
  </si>
  <si>
    <t>[START1_RPPS_EXISTENCIA_2]</t>
  </si>
  <si>
    <t>[START1_RPPS_EXISTENCIA_20]</t>
  </si>
  <si>
    <t>[START1_RPPS_EXISTENCIA_21]</t>
  </si>
  <si>
    <t>[START1_RPPS_EXISTENCIA_22]</t>
  </si>
  <si>
    <t>[START1_RPPS_EXISTENCIA_25]</t>
  </si>
  <si>
    <t>[START1_RPPS_EXISTENCIA_26]</t>
  </si>
  <si>
    <t>[START1_RPPS_EXISTENCIA_27]</t>
  </si>
  <si>
    <t>[START1_RPPS_EXISTENCIA_28]</t>
  </si>
  <si>
    <t>[START1_RPPS_EXISTENCIA_28_1]</t>
  </si>
  <si>
    <t>[START1_RPPS_EXISTENCIA_28_2.1]</t>
  </si>
  <si>
    <t>[START1_RPPS_EXISTENCIA_28_3]</t>
  </si>
  <si>
    <t>[START1_RPPS_EXISTENCIA_28_4]</t>
  </si>
  <si>
    <t>[START1_RPPS_EXISTENCIA_28_5]</t>
  </si>
  <si>
    <t>[START1_RPPS_EXISTENCIA_29.1]</t>
  </si>
  <si>
    <t>[START1_RPPS_EXISTENCIA_29.2]</t>
  </si>
  <si>
    <t>[START1_RPPS_EXISTENCIA_29.3]</t>
  </si>
  <si>
    <t>[START1_RPPS_EXISTENCIA_29.4]</t>
  </si>
  <si>
    <t>[START1_RPPS_EXISTENCIA_29.5]</t>
  </si>
  <si>
    <t>[START1_RPPS_EXISTENCIA_29.6]</t>
  </si>
  <si>
    <t>[START1_RPPS_EXISTENCIA_29]</t>
  </si>
  <si>
    <t>[START1_RPPS_EXISTENCIA_3.1]</t>
  </si>
  <si>
    <t>[START1_RPPS_EXISTENCIA_3.2]</t>
  </si>
  <si>
    <t>[START1_RPPS_EXISTENCIA_3]</t>
  </si>
  <si>
    <t>[START1_RPPS_EXISTENCIA_30]</t>
  </si>
  <si>
    <t>[START1_RPPS_EXISTENCIA_32]</t>
  </si>
  <si>
    <t>[START1_RPPS_EXISTENCIA_33]</t>
  </si>
  <si>
    <t>[START1_RPPS_EXISTENCIA_34]</t>
  </si>
  <si>
    <t>[START1_RPPS_EXISTENCIA_4]</t>
  </si>
  <si>
    <t>[START1_RPPS_EXISTENCIA_5]</t>
  </si>
  <si>
    <t>[START1_RPPS_EXISTENCIA_6]</t>
  </si>
  <si>
    <t>[START1_RPPS_EXISTENCIA_7]</t>
  </si>
  <si>
    <t>[START1_RPPS_EXISTENCIA_8.3_Titulo]</t>
  </si>
  <si>
    <t>Exclui o título do item se não houver RPPS</t>
  </si>
  <si>
    <t>[START1_RPPS_EXISTENCIA_8]</t>
  </si>
  <si>
    <t>[START1_RPPS_EXISTENCIA_9]</t>
  </si>
  <si>
    <t>[START1_RPPS_SEGREGAÇÃO_1]</t>
  </si>
  <si>
    <t>[START1_RPPS_SEGREGAÇÃO_10.0.1]</t>
  </si>
  <si>
    <t>[START1_RPPS_SEGREGAÇÃO_10.0.2]</t>
  </si>
  <si>
    <t>[START1_RPPS_SEGREGAÇÃO_10.0.3]</t>
  </si>
  <si>
    <t>[START1_RPPS_SEGREGAÇÃO_10.0.4]</t>
  </si>
  <si>
    <t>[START1_RPPS_SEGREGAÇÃO_10.0.5]</t>
  </si>
  <si>
    <t>[START1_RPPS_SEGREGAÇÃO_10.1]</t>
  </si>
  <si>
    <t>[START1_RPPS_SEGREGAÇÃO_10.10]</t>
  </si>
  <si>
    <t>[START1_RPPS_SEGREGAÇÃO_10.2]</t>
  </si>
  <si>
    <t>[START1_RPPS_SEGREGAÇÃO_10.3]</t>
  </si>
  <si>
    <t>[START1_RPPS_SEGREGAÇÃO_10.4]</t>
  </si>
  <si>
    <t>[START1_RPPS_SEGREGAÇÃO_10.5]</t>
  </si>
  <si>
    <t>[START1_RPPS_SEGREGAÇÃO_10.6]</t>
  </si>
  <si>
    <t>[START1_RPPS_SEGREGAÇÃO_10.7]</t>
  </si>
  <si>
    <t>[START1_RPPS_SEGREGAÇÃO_10.8]</t>
  </si>
  <si>
    <t>[START1_RPPS_SEGREGAÇÃO_10.9]</t>
  </si>
  <si>
    <t>[START1_RPPS_SEGREGAÇÃO_10]</t>
  </si>
  <si>
    <t>[START1_RPPS_SEGREGAÇÃO_10_1]</t>
  </si>
  <si>
    <t>[START1_RPPS_SEGREGAÇÃO_11]</t>
  </si>
  <si>
    <t>[START1_RPPS_SEGREGAÇÃO_12]</t>
  </si>
  <si>
    <t>[START1_RPPS_SEGREGAÇÃO_13.1.1]</t>
  </si>
  <si>
    <t>[START1_RPPS_SEGREGAÇÃO_13.1.2]</t>
  </si>
  <si>
    <t>[START1_RPPS_SEGREGAÇÃO_13.1.3]</t>
  </si>
  <si>
    <t>[START1_RPPS_SEGREGAÇÃO_13.1]</t>
  </si>
  <si>
    <t>[START1_RPPS_SEGREGAÇÃO_13.2.1]</t>
  </si>
  <si>
    <t>[START1_RPPS_SEGREGAÇÃO_13.2.2]</t>
  </si>
  <si>
    <t>[START1_RPPS_SEGREGAÇÃO_13.2.3]</t>
  </si>
  <si>
    <t>[START1_RPPS_SEGREGAÇÃO_13.2.4]</t>
  </si>
  <si>
    <t>[START1_RPPS_SEGREGAÇÃO_13.2.5]</t>
  </si>
  <si>
    <t>[START1_RPPS_SEGREGAÇÃO_13.2.6]</t>
  </si>
  <si>
    <t>[START1_RPPS_SEGREGAÇÃO_13.2.7.1]</t>
  </si>
  <si>
    <t>Parágrafo para análise da projeção da receita e despesa previdenciária</t>
  </si>
  <si>
    <t>[START1_RPPS_SEGREGAÇÃO_13.2.7.2]</t>
  </si>
  <si>
    <t>[START1_RPPS_SEGREGAÇÃO_13.2.7.3]</t>
  </si>
  <si>
    <t>[START1_RPPS_SEGREGAÇÃO_13.2.7.4]</t>
  </si>
  <si>
    <t>[START1_RPPS_SEGREGAÇÃO_13.2.7.5]</t>
  </si>
  <si>
    <t>[START1_RPPS_SEGREGAÇÃO_13.2.7.6]</t>
  </si>
  <si>
    <t>[START1_RPPS_SEGREGAÇÃO_13.2.7.7]</t>
  </si>
  <si>
    <t>[START1_RPPS_SEGREGAÇÃO_13.2.7.8]</t>
  </si>
  <si>
    <t>[START1_RPPS_SEGREGAÇÃO_62.4.7.1]</t>
  </si>
  <si>
    <t>[START1_RPPS_SEGREGAÇÃO_62.4.7.2]</t>
  </si>
  <si>
    <t>[START1_RPPS_SEGREGAÇÃO_62.4.7.3]</t>
  </si>
  <si>
    <t>[START1_RPPS_SEGREGAÇÃO_62.4.7.4]</t>
  </si>
  <si>
    <t>[START1_RPPS_SEGREGAÇÃO_62.4.7.5]</t>
  </si>
  <si>
    <t>[START1_RPPS_SEGREGAÇÃO_43.3.1]</t>
  </si>
  <si>
    <t>[START1_RPPS_SEGREGAÇÃO_43.3.2]</t>
  </si>
  <si>
    <t>[START1_RPPS_SEGREGAÇÃO_43.3.3]</t>
  </si>
  <si>
    <t>[START1_RPPS_SEGREGAÇÃO_43.3.4]</t>
  </si>
  <si>
    <t>[START1_RPPS_SEGREGAÇÃO_43.3.5]</t>
  </si>
  <si>
    <t>[START1_RPPS_SEGREGAÇÃO_43.3.6]</t>
  </si>
  <si>
    <t>[Bal.Orç.O_3_1.1]</t>
  </si>
  <si>
    <t>[Bal.Orç.V_1_2_PC_1]</t>
  </si>
  <si>
    <t>Receita Prevista (PC-1) - Deve ser igual a indicador 141</t>
  </si>
  <si>
    <t>[Bal.Orç.V_1_2_PC_2]</t>
  </si>
  <si>
    <t>Receita Prevista (PC-2) - Deve ser igual a indicador 141</t>
  </si>
  <si>
    <t>[Bal.Orç.V_1_2_PC_3]</t>
  </si>
  <si>
    <t>Receita Prevista (PC-3) - Deve ser igual a indicador 141</t>
  </si>
  <si>
    <t>[Bal.Orç.V_1_2_sf]</t>
  </si>
  <si>
    <t>Receita Prevista, sem fonte</t>
  </si>
  <si>
    <t>[An_Rec_Valor_146]</t>
  </si>
  <si>
    <t>[An_Rec_Valor_152]</t>
  </si>
  <si>
    <t>[An_Rec_Valor_221]</t>
  </si>
  <si>
    <t>[An_Rec_Valor_25]</t>
  </si>
  <si>
    <t>[An_Rec_Valor_57.1_BB]</t>
  </si>
  <si>
    <t>Valor do FPM dezembro informado pelo BB</t>
  </si>
  <si>
    <t>[An_Rec_Valor_57.2_BB]</t>
  </si>
  <si>
    <t>Valor do FPM julho informado pelo BB</t>
  </si>
  <si>
    <t>[An_Rec_Valor_57_BB]</t>
  </si>
  <si>
    <t>Valor do FPM mensal informado pelo BB</t>
  </si>
  <si>
    <t>[AnHorizParametro]</t>
  </si>
  <si>
    <t>Percentual a considerar para fins de análise horizontal:</t>
  </si>
  <si>
    <t>[At.Circ_%At.Tot]</t>
  </si>
  <si>
    <t>Percentual do ativo circulante sobre o ativo total</t>
  </si>
  <si>
    <t>[At.Não.Circ_%At.Tot]</t>
  </si>
  <si>
    <t>Percentual do ativo não circulante sobre o ativo total</t>
  </si>
  <si>
    <t>[At_Tot]</t>
  </si>
  <si>
    <t>Ativo total</t>
  </si>
  <si>
    <t>[An.Exec.Orc_1_7_sf]</t>
  </si>
  <si>
    <t>Número da LOA (sem fonte de informação)</t>
  </si>
  <si>
    <t>[An.Exec.Orc_2_1_sf]</t>
  </si>
  <si>
    <t>Operações de crédito previstas na LOA (sem fonte)</t>
  </si>
  <si>
    <t>[An.Exec.Orc_1_5_sf]</t>
  </si>
  <si>
    <t>Percentual autorizado pela LOA para abertura de crédito adicional suplementar (sem fonte)</t>
  </si>
  <si>
    <t>[An.Exec.Orc_2_2_sf]</t>
  </si>
  <si>
    <t>Despesa de Capital prevista na LOA (sem fonte)</t>
  </si>
  <si>
    <t>[Bal.Orç.V_3_4_sf]</t>
  </si>
  <si>
    <t>Valor absoluto do resultado orçamentário</t>
  </si>
  <si>
    <t>[BalOrc_2_sf]</t>
  </si>
  <si>
    <t>Receita de Capital Prevista (sem fonte de informação)</t>
  </si>
  <si>
    <t>[BalOrc_1_sf]</t>
  </si>
  <si>
    <t>Receita Corrente Prevista (sem fonte de informação)</t>
  </si>
  <si>
    <t>[Bal.Orç.V_12_sf]</t>
  </si>
  <si>
    <t>Créditos Adicionais abertos no exercício com fonte em excesso de arrecadação (sem fonte de informação)</t>
  </si>
  <si>
    <t>[Bal.Orç.V_1_4_PC_1]</t>
  </si>
  <si>
    <t>Receita Arrecadada (PC-1) - Deve ser igual a indicador 143</t>
  </si>
  <si>
    <t>[Bal.Orç.V_1_4_PC_2]</t>
  </si>
  <si>
    <t>Receita Arrecadada (PC-2) - Deve ser igual a indicador 143</t>
  </si>
  <si>
    <t>[Bal.Orç.V_1_4_PC_3]</t>
  </si>
  <si>
    <t>Receita Arrecadada (PC-3) - Deve ser igual a indicador 143</t>
  </si>
  <si>
    <t>[Bal.Orç.V_1_4_sf]</t>
  </si>
  <si>
    <t>Receita Arrecadata, sem fonte</t>
  </si>
  <si>
    <t>[D_Ad_Res_Orc_25_sf]</t>
  </si>
  <si>
    <t>Créditos Adicionais abertos (número sem fonte)</t>
  </si>
  <si>
    <t>[D_Ad_Res_Orc_26]</t>
  </si>
  <si>
    <t>% dos Créditos Adicionais / Despesas Autorizadas do exercício</t>
  </si>
  <si>
    <t>[ITMpe.N.1]</t>
  </si>
  <si>
    <t>Nota ITMpe</t>
  </si>
  <si>
    <t>[ITMpe.N.10]</t>
  </si>
  <si>
    <t>[ITMpe.N.11]</t>
  </si>
  <si>
    <t>[ITMpe.N.12]</t>
  </si>
  <si>
    <t>[ITMpe.N.13]</t>
  </si>
  <si>
    <t>[ITMpe.N.14]</t>
  </si>
  <si>
    <t>[ITMpe.N.15]</t>
  </si>
  <si>
    <t>[ITMpe.N.16]</t>
  </si>
  <si>
    <t>[ITMpe.N.17]</t>
  </si>
  <si>
    <t>[ITMpe.N.18]</t>
  </si>
  <si>
    <t>[ITMpe.N.19]</t>
  </si>
  <si>
    <t>[ITMpe.N.2]</t>
  </si>
  <si>
    <t>[ITMpe.N.20]</t>
  </si>
  <si>
    <t>[ITMpe.N.21]</t>
  </si>
  <si>
    <t>[ITMpe.N.22]</t>
  </si>
  <si>
    <t>[ITMpe.N.23]</t>
  </si>
  <si>
    <t>[ITMpe.N.24]</t>
  </si>
  <si>
    <t>[ITMpe.N.25]</t>
  </si>
  <si>
    <t>[ITMpe.N.26]</t>
  </si>
  <si>
    <t>[ITMpe.N.27]</t>
  </si>
  <si>
    <t>[ITMpe.N.28]</t>
  </si>
  <si>
    <t>[ITMpe.N.29]</t>
  </si>
  <si>
    <t>[ITMpe.N.3]</t>
  </si>
  <si>
    <t>[ITMpe.N.30]</t>
  </si>
  <si>
    <t>[ITMpe.N.31]</t>
  </si>
  <si>
    <t>[ITMpe.N.32]</t>
  </si>
  <si>
    <t>[ITMpe.N.33]</t>
  </si>
  <si>
    <t>[ITMpe.N.34]</t>
  </si>
  <si>
    <t>[ITMpe.N.35]</t>
  </si>
  <si>
    <t>[ITMpe.N.36]</t>
  </si>
  <si>
    <t>[ITMpe.N.37]</t>
  </si>
  <si>
    <t>[ITMpe.N.38]</t>
  </si>
  <si>
    <t>[ITMpe.N.39]</t>
  </si>
  <si>
    <t>[ITMpe.N.4]</t>
  </si>
  <si>
    <t>[ITMpe.N.40]</t>
  </si>
  <si>
    <t>[ITMpe.N.41]</t>
  </si>
  <si>
    <t>[ITMpe.N.42]</t>
  </si>
  <si>
    <t>[ITMpe.N.43]</t>
  </si>
  <si>
    <t>[ITMpe.N.44]</t>
  </si>
  <si>
    <t>[ITMpe.N.45]</t>
  </si>
  <si>
    <t>[ITMpe.N.46]</t>
  </si>
  <si>
    <t>[ITMpe.N.47]</t>
  </si>
  <si>
    <t>[ITMpe.N.48]</t>
  </si>
  <si>
    <t>[ITMpe.N.49]</t>
  </si>
  <si>
    <t>[ITMpe.N.5]</t>
  </si>
  <si>
    <t>[ITMpe.N.50]</t>
  </si>
  <si>
    <t>[ITMpe.N.51]</t>
  </si>
  <si>
    <t>[ITMpe.N.52]</t>
  </si>
  <si>
    <t>[ITMpe.N.53]</t>
  </si>
  <si>
    <t>[ITMpe.N.54]</t>
  </si>
  <si>
    <t>[ITMpe.N.55]</t>
  </si>
  <si>
    <t>[ITMpe.N.56]</t>
  </si>
  <si>
    <t>[ITMpe.N.57]</t>
  </si>
  <si>
    <t>[ITMpe.N.6]</t>
  </si>
  <si>
    <t>[ITMpe.N.7]</t>
  </si>
  <si>
    <t>[ITMpe.N.8]</t>
  </si>
  <si>
    <t>[ITMpe.N.9]</t>
  </si>
  <si>
    <t>[DTP_Valor_59_SICONFI]</t>
  </si>
  <si>
    <t>DTP apresentada ao SICONFI</t>
  </si>
  <si>
    <t>[Div.At._Variação%.1.1]</t>
  </si>
  <si>
    <t>Calcula a variação no estoque da dívida ativa</t>
  </si>
  <si>
    <t>[Div.At._Variação%.1]</t>
  </si>
  <si>
    <t>[Div.Ativ.V_8_sf]</t>
  </si>
  <si>
    <t>[Div.Ativ.V_3_3]</t>
  </si>
  <si>
    <t>Percentual de recebimentos da Dívida Ativa (PC-1) - Igual ao indicador 148</t>
  </si>
  <si>
    <t>[Div.Ativ.V_3_4]</t>
  </si>
  <si>
    <t>Percentual de recebimentos da Dívida Ativa (PC-2) - Igual ao indicador 148</t>
  </si>
  <si>
    <t>[Div.Ativ.V_3_5]</t>
  </si>
  <si>
    <t>Percentual de recebimentos da Dívida Ativa (PC-3) - Igual ao indicador 148</t>
  </si>
  <si>
    <t>[Div.Ativ.V_3_6]</t>
  </si>
  <si>
    <t>Percentual de recebimentos da Dívida Ativa (PC-4) - Igual ao indicador 148</t>
  </si>
  <si>
    <t>[Div.Ativ.V_2_2_sf]</t>
  </si>
  <si>
    <t>[Div.Ativ.V_2_3]</t>
  </si>
  <si>
    <t>Recebimentos da Dívida Ativa (PC-1)</t>
  </si>
  <si>
    <t>[Div.Ativ.V_2_3_sf]</t>
  </si>
  <si>
    <t>Recebimentos da Dívida Ativa do exercício anterior sem fonte</t>
  </si>
  <si>
    <t>[Div.Ativ.V_1_2_sf]</t>
  </si>
  <si>
    <t>Dívida Ativa sem fonte</t>
  </si>
  <si>
    <t>[Div.Ativ.V_1_3]</t>
  </si>
  <si>
    <t>Saldo dos Restos a Pagar Processados (PC-1)</t>
  </si>
  <si>
    <t>[Div.Ativ.V_1_3_sf]</t>
  </si>
  <si>
    <t>Dívida Ativa do exercício anterior sem fonte</t>
  </si>
  <si>
    <t>[Liq.Ime.V_7_3]</t>
  </si>
  <si>
    <t>Capacidade de pagamento imediato - PC-1</t>
  </si>
  <si>
    <t>[Liq.Ime.V_7_4]</t>
  </si>
  <si>
    <t>Capacidade de pagamento imediato considerando o RPPS</t>
  </si>
  <si>
    <t>[Liq.Ime.V_7_5]</t>
  </si>
  <si>
    <t>Disponível menos Passivo Circulante</t>
  </si>
  <si>
    <t>[Liq.Ime.V_7_2_auxiliar]</t>
  </si>
  <si>
    <t>[Liq.Ime.V_6_3]</t>
  </si>
  <si>
    <t>Passivo Circulante (Exceto RPPS) - PC-1</t>
  </si>
  <si>
    <t>[Liq.Ime.V_8_5]</t>
  </si>
  <si>
    <t>Liquidez Imediata com RPPS - PC-1</t>
  </si>
  <si>
    <t>[Liq.Ime.V_8_3]</t>
  </si>
  <si>
    <t>Liquidez Imediata sem RPPS - PC-1</t>
  </si>
  <si>
    <t>[Liq.Ime.V_1_2_EA]</t>
  </si>
  <si>
    <t>Disponível (PC-1) ELIMINAR NA PC 2019</t>
  </si>
  <si>
    <t>[Liq.Ime.V_2_2_EA]</t>
  </si>
  <si>
    <t>Disponível do RPPS (PC-1)</t>
  </si>
  <si>
    <t>[Liq.Ime.V_3_3]</t>
  </si>
  <si>
    <t>Disponível (Exceto RPPS) - PC-1</t>
  </si>
  <si>
    <t>[Liq.Ime.V_4_2.1_sf]</t>
  </si>
  <si>
    <t>Passivo Não Circulante 2018 (sem fonte de informação)</t>
  </si>
  <si>
    <t>[Liq.Ime.V_5_2_EA]</t>
  </si>
  <si>
    <t>Passivo Circulante do RPPS (PC-1)</t>
  </si>
  <si>
    <t>[Liq.Ime.V_4_2_EA]</t>
  </si>
  <si>
    <t>Passivo Circulante (PC-1)</t>
  </si>
  <si>
    <t>[Liq.Ime.V_4_3.1]</t>
  </si>
  <si>
    <t>Passivo Não Circulante (PC-1)</t>
  </si>
  <si>
    <t>[Liq.Corr.V_7_3]</t>
  </si>
  <si>
    <t>Capacidade de pagamento das dívidas de curto prazo (sem RPPS) - PC-1</t>
  </si>
  <si>
    <t>[Liq.Corr.V_7_6]</t>
  </si>
  <si>
    <t>[Liq.Corr.V_7_7]</t>
  </si>
  <si>
    <t>[Liq.Corr.V_8_7]</t>
  </si>
  <si>
    <t>Liquidez Corrente com RPPS - PC-1</t>
  </si>
  <si>
    <t>[Liq.Corr.V_8_3]</t>
  </si>
  <si>
    <t>Liquidez Corrente sem RPPS - PC-1</t>
  </si>
  <si>
    <t>[Liq.Corr.V_2_2_EA]</t>
  </si>
  <si>
    <t>Ativo Circulante do RPPS (PC-1)</t>
  </si>
  <si>
    <t>[Liq.Corr.V_4_3]</t>
  </si>
  <si>
    <t>Passivo Circulante com RPPS (PC-1)</t>
  </si>
  <si>
    <t>[Liq.Corr.V_3_3]</t>
  </si>
  <si>
    <t>Ativo Circulante (Exceto RPPS) - PC-1</t>
  </si>
  <si>
    <t>[IDEB.AF.MT]</t>
  </si>
  <si>
    <t>Ideb meta para o exercício 2021 (anos finais)</t>
  </si>
  <si>
    <t>[IDEB.AI.MT]</t>
  </si>
  <si>
    <t>Ideb meta para o exercício 2021 (anos iniciais)</t>
  </si>
  <si>
    <t>[Liq.Corr.V_1_2_1_sf]</t>
  </si>
  <si>
    <t>Ativo Não Circulante sem numeração da fonte</t>
  </si>
  <si>
    <t>[Liq.Corr.V_1_2_EA]</t>
  </si>
  <si>
    <t>Ativo Circulante (PC-1)</t>
  </si>
  <si>
    <t>[Liq.Corr.V_1_2_sf]</t>
  </si>
  <si>
    <t>Ativo Circulante sem numeração da fonte</t>
  </si>
  <si>
    <t>[Liq.Corr.V_1_3]</t>
  </si>
  <si>
    <t>[FMS_Valor_25_PERCENTUAL]</t>
  </si>
  <si>
    <t>Percentual do valor em ASPS não aplicado no exercício anterior sobre as despesas do exercício atual</t>
  </si>
  <si>
    <t>[Duod_2o_Valor_1_sf]</t>
  </si>
  <si>
    <t>DESPESA AUTORIZADA PARA A CÂMARA NO EXERCÍCIO DE 2018, sem fonte de informação</t>
  </si>
  <si>
    <t>[DUOD_DIF_REP_1]</t>
  </si>
  <si>
    <t>Valor absoluto da diferença repassada à Câmara</t>
  </si>
  <si>
    <t>[Duod_1o_Valor_23_sf]</t>
  </si>
  <si>
    <t>Percentual estabelecido para o Município de acordo com a população (sem fonte)</t>
  </si>
  <si>
    <t>[Pas_Tot]</t>
  </si>
  <si>
    <t>Passivo Total</t>
  </si>
  <si>
    <t>[PassivoCirc_Perc]</t>
  </si>
  <si>
    <t>Percentual do passivo circulante sobre o circulante</t>
  </si>
  <si>
    <t>[PassivoNãoCirc_Perc]</t>
  </si>
  <si>
    <t>Percentual do passivo não circulante sobre o circulante</t>
  </si>
  <si>
    <t>[PC.CONSOLIDAÇÃO]</t>
  </si>
  <si>
    <t>A prestação de contas está com valores consolidados?</t>
  </si>
  <si>
    <t>[PC.RP_1.2_5.2]</t>
  </si>
  <si>
    <t>Soma os valores das inscrições dos RP (processados e não processados)</t>
  </si>
  <si>
    <t>[PC.RP_11.3_11.5_1]</t>
  </si>
  <si>
    <t>Calcula o % de variação do saldo dos RP processados entre o exercício atual e o anterior</t>
  </si>
  <si>
    <t>[PC.RP_11.3_11.5_2]</t>
  </si>
  <si>
    <t>[PC.RP_1_2_sf]</t>
  </si>
  <si>
    <t>[OP.CRED_%]</t>
  </si>
  <si>
    <t>Receita com operação de crédito / RCL (%)</t>
  </si>
  <si>
    <t>[PREF.ORDENADOR_perg]</t>
  </si>
  <si>
    <t>O prefeito foi ordenador de despesas durante o exercício da prestação de contas?</t>
  </si>
  <si>
    <t>[PrevRealiz_1.1]</t>
  </si>
  <si>
    <t>Variação percentual da receita arrecadada no exercício pela arrecadação do exercício anterior</t>
  </si>
  <si>
    <t>[PrevRealiz_1.2]</t>
  </si>
  <si>
    <t>Variação percentual da receita prevista pela receita arrecadada no exercício anterior</t>
  </si>
  <si>
    <t>[PrevRealiz_2.1]</t>
  </si>
  <si>
    <t>Variação percentual da receita arrecadada no exercício pela arrecadação do exercício anterior (PC-1/PC-2)</t>
  </si>
  <si>
    <t>[PrevRealiz_2.2]</t>
  </si>
  <si>
    <t>Variação percentual da receita prevista pela receita arrecadada no exercício anterior (PC-1/PC-2)</t>
  </si>
  <si>
    <t>[PrevRealiz_3.1]</t>
  </si>
  <si>
    <t>Variação percentual da receita arrecadada no exercício pela arrecadação do exercício anterior (PC-2/PC-3)</t>
  </si>
  <si>
    <t>[PrevRealiz_3.2]</t>
  </si>
  <si>
    <t>Variação percentual da receita prevista pela receita arrecadada no exercício anterior (PC-2/PC-3)</t>
  </si>
  <si>
    <t>[PrevRealiz_Media]</t>
  </si>
  <si>
    <t>Média dos dois últimos exercícios da variação da receita arrecadada no exercício pela receita arrecadada no exercício anterior</t>
  </si>
  <si>
    <t>[PlanoAmortizDeficitAtuarial]</t>
  </si>
  <si>
    <t>O município implementou em lei um Plano de Amortização para Equacionamento do Déficit Atuarial?</t>
  </si>
  <si>
    <t>[POPULAÇÃO]</t>
  </si>
  <si>
    <t>População do município em formato numérico</t>
  </si>
  <si>
    <t>[PC.RP_11_5]</t>
  </si>
  <si>
    <t>[PC.RP_11_3_sf]</t>
  </si>
  <si>
    <t>Saldo dos Restos a Pagar Processados 2018 (sem fonte)</t>
  </si>
  <si>
    <t>[RCa1_PrevRealiz]</t>
  </si>
  <si>
    <t>Diferença entre a receita de capital prevista e a realizada</t>
  </si>
  <si>
    <t>[RCa2_PrevRealiz]</t>
  </si>
  <si>
    <t>Diferença percentual entre a receita de capital prevista e a realizada</t>
  </si>
  <si>
    <t>[QED_9_sf]</t>
  </si>
  <si>
    <t>Indica o valor da sigla do pt, mas sem indicação da fonte</t>
  </si>
  <si>
    <t>[QED_5_sf]</t>
  </si>
  <si>
    <t>Despesa Executada 2018 (sem fonte)</t>
  </si>
  <si>
    <t>[QDA_9_sf]</t>
  </si>
  <si>
    <t>[QDA_7]</t>
  </si>
  <si>
    <t>Receita Arrecadada (PC-2)</t>
  </si>
  <si>
    <t>[QDA_8]</t>
  </si>
  <si>
    <t>Receita Arrecadada (PC-3)</t>
  </si>
  <si>
    <t>[RCL_SICONFI]</t>
  </si>
  <si>
    <t>Apresenta a RCL informada no Siconfi</t>
  </si>
  <si>
    <t>[RCo1_PrevRealiz]</t>
  </si>
  <si>
    <t>Diferença entre a receita corrente prevista e a realizada</t>
  </si>
  <si>
    <t>[RCo2_PrevRealiz]</t>
  </si>
  <si>
    <t>Receita corrente arrecadada dividida pela receita corrente prevista (em percentual)</t>
  </si>
  <si>
    <t>[RPPS_DRAA_FIN_APRES]</t>
  </si>
  <si>
    <t>Os dados da DRAA 2019 (plano financeiro) estão disponíveis para utilização nesta auditoria?</t>
  </si>
  <si>
    <t>[RPPS_DRAA_FIN_APRES_EA]</t>
  </si>
  <si>
    <t>Os dados do DRAA 2018 (ou a Avaliação Autuarial) do plano financeiro estão disponíveis para utilização nesta auditoria?</t>
  </si>
  <si>
    <t>[RPPS_DRAA_NSEGR_APRES]</t>
  </si>
  <si>
    <t>Os dados da DRAA 2019 (não segregação) estão disponíveis para utilização nesta auditoria?</t>
  </si>
  <si>
    <t>[RPPS_DRAA_NSEGR_APRES_EA]</t>
  </si>
  <si>
    <t>Os dados do DRAA 2018 (ou a Avaliação Autuarial) estão disponíveis para utilização nesta auditoria?</t>
  </si>
  <si>
    <t>[RPPS_DRAA_PREV_APRES]</t>
  </si>
  <si>
    <t>Os dados da DRAA 2019 (plano previdenciário) estão disponíveis para utilização nesta auditoria?</t>
  </si>
  <si>
    <t>[RPPS_DRAA_PREV_APRES_EA]</t>
  </si>
  <si>
    <t>Os dados do DRAA 2018 (ou a Avaliação Autuarial) do plano previdenciário estão disponíveis para utilização nesta auditoria?</t>
  </si>
  <si>
    <t>[RPPS_EXIST]</t>
  </si>
  <si>
    <t>O município possui RPPS?</t>
  </si>
  <si>
    <t>[RPPS_NRC_PATR.CE_15]</t>
  </si>
  <si>
    <t>% Não Recolhida / Devida total</t>
  </si>
  <si>
    <t>[RP_DISP.FIN_12.2]</t>
  </si>
  <si>
    <t>Calcula o Restos a Pagar Processados do exercício inscritos sem disponibilidade de caixa para a tabela do item 5.4</t>
  </si>
  <si>
    <t>[RP_DISP.FIN_12.1]</t>
  </si>
  <si>
    <t>Calcula a disponibilidade de caixa antes da inscrição de Restos a Pagar Processados para a tabela do item 5.1 para a tabela do item 5.4</t>
  </si>
  <si>
    <t>[RP_DISP.FIN_10_sf]</t>
  </si>
  <si>
    <t>Valor sem a fonte</t>
  </si>
  <si>
    <t>[RP_DISP.FIN_19.1]</t>
  </si>
  <si>
    <t>Calcula a disponibilidade de caixa antes da inscrição de Restos a Pagar Processados para a tabela do item 5.4</t>
  </si>
  <si>
    <t>[RP_DISP.FIN_1_sf]</t>
  </si>
  <si>
    <t>Disponibilidade de Caixa Bruta (sem fonte de informação)</t>
  </si>
  <si>
    <t>[RP_DISP.FIN_19.2]</t>
  </si>
  <si>
    <t>[RP_DISP.FIN_12.3]</t>
  </si>
  <si>
    <t>Calcula o Restos a Pagar Não Processados do exercício inscritos sem disponib. de caixa para a tabela do item 5.4 (rec. não vinculados)</t>
  </si>
  <si>
    <t>[RP_DISP.FIN_19.3]</t>
  </si>
  <si>
    <t>Calcula o Restos a Pagar Não Processados do exercício inscritos sem disponib. de caixa para a tabela do item 5.4</t>
  </si>
  <si>
    <t>[RP_DISP.FIN_2_sf]</t>
  </si>
  <si>
    <t>[RP_DISP.FIN_5.2]</t>
  </si>
  <si>
    <t>[RP_DISP.FIN_5.1]</t>
  </si>
  <si>
    <t>[RP_DISP.FIN_3_sf]</t>
  </si>
  <si>
    <t>[RP_DISP.FIN_5.3]</t>
  </si>
  <si>
    <t>Calcula o Restos a Pagar Não Processados do exercício inscritos sem disponib. de caixa para a tabela do item 5.4 (rec. vinculados)</t>
  </si>
  <si>
    <t>[RP_DISP.FIN_9_sf]</t>
  </si>
  <si>
    <t>[RP_DISP.FIN_8_sf]</t>
  </si>
  <si>
    <t>[Rec.TC.FPM_1_3]</t>
  </si>
  <si>
    <t>% participação da receita (1.1-1.2) / 3 x 100</t>
  </si>
  <si>
    <t>[Rec.TC.FPM_3_3]</t>
  </si>
  <si>
    <t>% participação da receita (2.1-2.2) / 3 x 100</t>
  </si>
  <si>
    <t>[Rec.TC.FPM_5_2]</t>
  </si>
  <si>
    <t>Total das receitas próprias (utilizado no gráfico 55)</t>
  </si>
  <si>
    <t>[Rec.Tot._Var.1]</t>
  </si>
  <si>
    <t>Variação anual da receita para fins de previsão na LOA</t>
  </si>
  <si>
    <t>[Rec.Tot._Var.2]</t>
  </si>
  <si>
    <t>[Rec.Tot._Var.3]</t>
  </si>
  <si>
    <t>[Rec.Trib.Propr.]</t>
  </si>
  <si>
    <t>Calcula as receitas tributárias próprias</t>
  </si>
  <si>
    <t>[Rec.Trib.Propr_%_Rec.Arrec]</t>
  </si>
  <si>
    <t>Rec. Trib. Própria / Receita Orçamentária (%)</t>
  </si>
  <si>
    <t>[Rec.Cat.Ec_18_2_sf]</t>
  </si>
  <si>
    <t>[RGPS_NRC_PATR_15]</t>
  </si>
  <si>
    <t>[RGPS_NRC_SRV.PATR_14]</t>
  </si>
  <si>
    <t>Soma os valores não recolhidos das contribuições dos servidores e patronal</t>
  </si>
  <si>
    <t>[RGPS_NRC_SRV_15]</t>
  </si>
  <si>
    <t>[Transf.Corr.Líquida.Ded]</t>
  </si>
  <si>
    <t>Transferências correntes líquidas das deduções do Fundeb (para construção do gráfico 55)</t>
  </si>
  <si>
    <t>[Travamento_Campo]</t>
  </si>
  <si>
    <t>Sigla auxiliar para travar linhas nos PTs com fórmula</t>
  </si>
  <si>
    <t>[VALORRCL_DIF]</t>
  </si>
  <si>
    <t>Diferença entre a RCL calculada e a RCL do Siconfi</t>
  </si>
  <si>
    <t>[Sd_Fundeb_Valor_7_abs]</t>
  </si>
  <si>
    <t>[Sd_Fundeb_Valor_Dif]</t>
  </si>
  <si>
    <t>Diferença entre as receitas e as despesas do Fundeb</t>
  </si>
  <si>
    <t>[Sup_Def_Fin_4]</t>
  </si>
  <si>
    <t>Ativo Financeiro - PC-1</t>
  </si>
  <si>
    <t>[Sup_Def_Fin_5]</t>
  </si>
  <si>
    <t>Passivo Financeiro - PC-1</t>
  </si>
  <si>
    <t>[Sup_Def_Fin_6]</t>
  </si>
  <si>
    <t>Superavit / Deficit Financeiro - PC-1</t>
  </si>
  <si>
    <t>[Sd_Fundeb_Valor_6.3_sf]</t>
  </si>
  <si>
    <t>Despesas custeadas com os recursos do item 6.1 até o 1º trimestre do exercício em análise (sem fonte de informação)</t>
  </si>
  <si>
    <t>[Sd_Fundeb_Valor_6.2_sf]</t>
  </si>
  <si>
    <t>Recursos recebidos e não utilizados oriundos do Fundeb no exercício anterior ao analisado (sem fonte de informação)</t>
  </si>
  <si>
    <t>[RPPS_RA_PF_6_2]</t>
  </si>
  <si>
    <t>Custo total do Plano Previdenciário do RPPS a valor presente (benefícios concedidos e a conceder)</t>
  </si>
  <si>
    <t>[Sd_Fundeb_Valor_4_sf]</t>
  </si>
  <si>
    <t>[RPPS_SEGREGAÇÃO_SN]</t>
  </si>
  <si>
    <t>O RPPS é segregado?</t>
  </si>
  <si>
    <t>[RTot_PrevRealiz]</t>
  </si>
  <si>
    <t>Receita Arrecadada / Receita Prevista na LOA (%)</t>
  </si>
  <si>
    <t>[RTot_PrevRealiz_PC_1]</t>
  </si>
  <si>
    <t>Receita Arrecadada / Receita Prevista na LOA (%) (PC-1)</t>
  </si>
  <si>
    <t>[RTot_PrevRealiz_PC_2]</t>
  </si>
  <si>
    <t>Receita Arrecadada / Receita Prevista na LOA (%) (PC-2)</t>
  </si>
  <si>
    <t>[RTot_PrevRealiz_PC_3]</t>
  </si>
  <si>
    <t>Receita Arrecadada / Receita Prevista na LOA (%) (PC-3)</t>
  </si>
  <si>
    <t>[RPPS_PP_RES1_3_2_abs]</t>
  </si>
  <si>
    <t>Multiplica o resultado previdenciário por -1</t>
  </si>
  <si>
    <t>[RPPS_RA_1_2]</t>
  </si>
  <si>
    <t>Bens e direitos do RPPS ou do Plano Previdenciário a valor presente (aplicações, contribuições atuais e contribuições a receber)</t>
  </si>
  <si>
    <t>[RPPS_PF_RES1_3_2_abs]</t>
  </si>
  <si>
    <t>[RPPS_RA_PF_Ajust]</t>
  </si>
  <si>
    <t>Calcula do valor ajustado do resultado atuarial do plano financeiro, ao retirar os aportes para cobertura do deficit.</t>
  </si>
  <si>
    <t>[RPPS_RA_6_2]</t>
  </si>
  <si>
    <t>Custo total do RPPS ou do Plano Previdenciário a valor presente (benefícios concedidos e benefícios a conceder)</t>
  </si>
  <si>
    <t>[RPPS_RA_1_2_6.1_sf]</t>
  </si>
  <si>
    <t>Valor atual do Plano de Amortização do Deficit Atuarial estabelecido em lei (sem fonte)</t>
  </si>
  <si>
    <t>[RPPS_RA_9_2_abs1]</t>
  </si>
  <si>
    <t>Valor absoluto</t>
  </si>
  <si>
    <t>[RPPS_RA_PF_1_2]</t>
  </si>
  <si>
    <t>Bens e direitos do Plano Previdenciário do RPPS a valor presente (aplicações, contribuições atuais e a receber)</t>
  </si>
  <si>
    <t>[RPPS_NRC_SRV.PATR_14]</t>
  </si>
  <si>
    <t>[RPPS_NRC_PATR.CN_15]</t>
  </si>
  <si>
    <t>[RPPS_NRC_SRV_15]</t>
  </si>
  <si>
    <t>% Não Recolhido / Retenção total</t>
  </si>
  <si>
    <t>[QDA_2]</t>
  </si>
  <si>
    <t>Receita Prevista PC-1</t>
  </si>
  <si>
    <t>[Liq.Ime.V_1_3]</t>
  </si>
  <si>
    <t>Disponível (PC-1) Igual ao indicador 166</t>
  </si>
  <si>
    <t>[Liq.Ime.V_2_3]</t>
  </si>
  <si>
    <t>Disponível do RPPS (PC-1) Igual ao indicador 167</t>
  </si>
  <si>
    <t>[Liq.Ime.V_4_3]</t>
  </si>
  <si>
    <t>Passivo Circulante (PC-1) Igual ao indicador 171</t>
  </si>
  <si>
    <t>[Liq.Ime.V_5_3]</t>
  </si>
  <si>
    <t>Passivo Circulante do RPPS (PC-1) Igual ao indicador 169</t>
  </si>
  <si>
    <t>[ReAr_18.11120113]</t>
  </si>
  <si>
    <t>Imposto sobre a Propriedade Territorial Rural - Municípios Conveniados - Dívida Ativa</t>
  </si>
  <si>
    <t>[ReAr_18.11120114]</t>
  </si>
  <si>
    <t>Imposto sobre a Propriedade Territorial Rural - Municípios Conveniados - Dívida Ativa - Multas e Juros</t>
  </si>
  <si>
    <t>[ReAr_18.11210511]</t>
  </si>
  <si>
    <t>Taxa de Controle e Fiscalização da Pesca e Aquicultura - Principal</t>
  </si>
  <si>
    <t>[ReAr_18.11210512]</t>
  </si>
  <si>
    <t>Taxa de Controle e Fiscalização da Pesca e Aquicultura - Multas e Juros</t>
  </si>
  <si>
    <t>[ReAr_18.11210513]</t>
  </si>
  <si>
    <t>Taxa de Controle e Fiscalização da Pesca e Aquicultura - Dívida Ativa</t>
  </si>
  <si>
    <t>[ReAr_18.11210514]</t>
  </si>
  <si>
    <t>[ReAr_18.11380311]</t>
  </si>
  <si>
    <t>Contribuição de Melhoria para Expansão de Rede de Iluminação Pública Rural - Principal</t>
  </si>
  <si>
    <t>[ReAr_18.11380312]</t>
  </si>
  <si>
    <t>Contribuição de Melhoria para Expansão de Rede de Iluminação Pública Rural - Multas e Juros</t>
  </si>
  <si>
    <t>[ReAr_18.11380313]</t>
  </si>
  <si>
    <t>Contribuição de Melhoria para Expansão de Rede de Iluminação Pública Rural - Dívida Ativa</t>
  </si>
  <si>
    <t>[ReAr_18.11380314]</t>
  </si>
  <si>
    <t>Contribuição de Melhoria para Expansão de Rede de Iluminação Pública Rural - Dívida Ativa - Multas e Juros</t>
  </si>
  <si>
    <t>[ReAr_18.11380411]</t>
  </si>
  <si>
    <t>Contribuição de Melhoria para Pavimentação e Obras Complementares - Principal</t>
  </si>
  <si>
    <t>[ReAr_18.11380412]</t>
  </si>
  <si>
    <t>Contribuição de Melhoria para Pavimentação e Obras Complementares - Multas e Juros</t>
  </si>
  <si>
    <t>[ReAr_18.11380413]</t>
  </si>
  <si>
    <t>Contribuição de Melhoria para Pavimentação e Obras Complementares - Dívida Ativa</t>
  </si>
  <si>
    <t>[ReAr_18.11380414]</t>
  </si>
  <si>
    <t>Contribuição de Melhoria para Pavimentação e Obras Complementares - Dívida Ativa - Multas e Juros</t>
  </si>
  <si>
    <t>[ReAr_18.11389913]</t>
  </si>
  <si>
    <t>Outras Contribuições de Melhoria - Dívida Ativa</t>
  </si>
  <si>
    <t>[ReAr_18.11389914]</t>
  </si>
  <si>
    <t>Outras Contribuições de Melhoria - Dívida Ativa - Multas e Juros</t>
  </si>
  <si>
    <t>[ReAr_18.12100424]</t>
  </si>
  <si>
    <t>Contribuição do Servidor Ativo Civil para o RPPS - Dívida Ativa - Multas e Juros</t>
  </si>
  <si>
    <t>[ReAr_18.12100433]</t>
  </si>
  <si>
    <t>Contribuição do Servidor Inativo para o RPPS - Dívida Ativa</t>
  </si>
  <si>
    <t>[ReAr_18.12100434]</t>
  </si>
  <si>
    <t>Contribuição do Servidor Inativo para o RPPS - Dívida Ativa - Multas e Juros</t>
  </si>
  <si>
    <t>[ReAr_18.12100443]</t>
  </si>
  <si>
    <t>Contribuição do Pensionista para o RPPS - Dívida Ativa</t>
  </si>
  <si>
    <t>[ReAr_18.12100444]</t>
  </si>
  <si>
    <t>Contribuição do Pensionista para o RPPS - Dívida Ativa - Multas e Juros</t>
  </si>
  <si>
    <t>[ReAr_18.12100451]</t>
  </si>
  <si>
    <t>[ReAr_18.12100452]</t>
  </si>
  <si>
    <t>[ReAr_18.12100453]</t>
  </si>
  <si>
    <t>Contribuição Patronal para o RPPS Oriunda de Sentenças Judiciais - Dívida Ativa</t>
  </si>
  <si>
    <t>[ReAr_18.12100454]</t>
  </si>
  <si>
    <t>Contribuição Patronal para o RPPS Oriunda de Sentenças Judiciais - Dívida Ativa - Multas e Juros</t>
  </si>
  <si>
    <t>[ReAr_18.12100463]</t>
  </si>
  <si>
    <t>Contribuição do Servidor Ativo ao RPPS Oriunda de Sentenças Judiciais - Dívida Ativa</t>
  </si>
  <si>
    <t>[ReAr_18.12100464]</t>
  </si>
  <si>
    <t>Contribuição do Servidor Ativo ao RPPS Oriunda de Sentenças Judiciais - Dívida Ativa - Multas e Juros</t>
  </si>
  <si>
    <t>[ReAr_18.12100473]</t>
  </si>
  <si>
    <t>Contribuição do Servidor Inativo ao RPPS Oriunda de Sentenças Judiciais - Dívida Ativa</t>
  </si>
  <si>
    <t>[ReAr_18.12100474]</t>
  </si>
  <si>
    <t>Contribuição do Servidor Inativo ao RPPS Oriunda de Sentenças Judiciais - Dívida Ativa - Multas e Juros</t>
  </si>
  <si>
    <t>[ReAr_18.12100481]</t>
  </si>
  <si>
    <t>Contribuição do Pensionista ao RPPS Oriunda de Sentenças Judiciais - Principal</t>
  </si>
  <si>
    <t>[ReAr_18.12100482]</t>
  </si>
  <si>
    <t>Contribuição do Pensionista ao RPPS Oriunda de Sentenças Judiciais - Multas e Juros</t>
  </si>
  <si>
    <t>[ReAr_18.12100483]</t>
  </si>
  <si>
    <t>Contribuição do Pensionista ao RPPS Oriunda de Sentenças Judiciais - Dívida Ativa</t>
  </si>
  <si>
    <t>[ReAr_18.12100484]</t>
  </si>
  <si>
    <t>Contribuição do Pensionista ao RPPS Oriunda de Sentenças Judiciais - Dívida Ativa - Multas e Juros</t>
  </si>
  <si>
    <t>[ReAr_18.12100631]</t>
  </si>
  <si>
    <t>Contribuição para Fundos de Assistência Médica dos  Servidores Civis - Principal</t>
  </si>
  <si>
    <t>[ReAr_18.12100632]</t>
  </si>
  <si>
    <t>Contribuição para Fundos de Assistência Médica dos  Servidores Civis - Multas e Juros</t>
  </si>
  <si>
    <t>[ReAr_18.12100633]</t>
  </si>
  <si>
    <t>Contribuição para Fundos de Assistência Médica dos Servidores Civis - Dívida Ativa</t>
  </si>
  <si>
    <t>[ReAr_18.12100634]</t>
  </si>
  <si>
    <t>Contribuição para Fundos de Assistência Médica dos  Servidores Civis - Dívida Ativa - Multas e Juros</t>
  </si>
  <si>
    <t>[ReAr_18.12109914]</t>
  </si>
  <si>
    <t>Outras Contribuições Sociais - Dívida Ativa - Multas e Juros</t>
  </si>
  <si>
    <t>[ReAr_18.12209914]</t>
  </si>
  <si>
    <t>Outras Contribuições Econômicas - Dívida Ativa - Multas e Juros</t>
  </si>
  <si>
    <t>[ReAr_18.13100114]</t>
  </si>
  <si>
    <t>Aluguéis e Arrendamentos - Dívida Ativa - Multas e Juros</t>
  </si>
  <si>
    <t>[ReAr_18.13100123]</t>
  </si>
  <si>
    <t>Foros, Laudêmios e Tarifas de Ocupação - Dívida Ativa</t>
  </si>
  <si>
    <t>[ReAr_18.13100124]</t>
  </si>
  <si>
    <t>Foros, Laudêmios e Tarifas de Ocupação - Dívida Ativa - Multas e Juros</t>
  </si>
  <si>
    <t>[ReAr_18.13100212]</t>
  </si>
  <si>
    <t>Concessão, Permissão, Autorização ou Cessão do Direito de Uso de Bens Imóveis Públicos - Multas e Juros</t>
  </si>
  <si>
    <t>[ReAr_18.13100213]</t>
  </si>
  <si>
    <t>Concessão, Permissão, Autorização ou Cessão do Direito de Uso de Bens Imóveis Públicos - Dívida Ativa</t>
  </si>
  <si>
    <t>[ReAr_18.13100214]</t>
  </si>
  <si>
    <t>Concessão, Permissão, Autorização ou Cessão do Direito de Uso de Bens Imóveis Públicos - Dívida Ativa - Multas e Juros</t>
  </si>
  <si>
    <t>[ReAr_18.13109912]</t>
  </si>
  <si>
    <t>Outras Receitas Imobiliárias - Multas e Juros</t>
  </si>
  <si>
    <t>[ReAr_18.13109913]</t>
  </si>
  <si>
    <t>Outras Receitas Imobiliárias - Dívida Ativa</t>
  </si>
  <si>
    <t>[ReAr_18.13109914]</t>
  </si>
  <si>
    <t>Outras Receitas Imobiliárias - Dívida Ativa - Multas e Juros</t>
  </si>
  <si>
    <t>[ReAr_18.13210061]</t>
  </si>
  <si>
    <t>Juros sobre o Capital Próprio - Principal</t>
  </si>
  <si>
    <t>[ReAr_18.13220012]</t>
  </si>
  <si>
    <t>Dividendos - Multas e Juros</t>
  </si>
  <si>
    <t>[ReAr_18.13230011]</t>
  </si>
  <si>
    <t>Participações - Principal</t>
  </si>
  <si>
    <t>[ReAr_18.13230012]</t>
  </si>
  <si>
    <t>Participações - Multas e Juros</t>
  </si>
  <si>
    <t>[ReAr_18.13230013]</t>
  </si>
  <si>
    <t>Participações - Dívida Ativa</t>
  </si>
  <si>
    <t>[ReAr_18.13230014]</t>
  </si>
  <si>
    <t>Participações - Dívida Ativa - Multas e Juros</t>
  </si>
  <si>
    <t>[ReAr_18.13290012]</t>
  </si>
  <si>
    <t>Outros Valores Mobiliários - Multas e Juros</t>
  </si>
  <si>
    <t>[ReAr_18.13290013]</t>
  </si>
  <si>
    <t>Outros Valores Mobiliários - Dívida Ativa</t>
  </si>
  <si>
    <t>[ReAr_18.13290014]</t>
  </si>
  <si>
    <t>Outros Valores Mobiliários - Dívida Ativa - Multas e Juros</t>
  </si>
  <si>
    <t>[ReAr_18.13310112]</t>
  </si>
  <si>
    <t>Delegação para a Prestação dos Serviços de Transporte Rodoviário - Multas e Juros</t>
  </si>
  <si>
    <t>[ReAr_18.13310113]</t>
  </si>
  <si>
    <t>Delegação para a Prestação dos Serviços de Transporte Rodoviário - Dívida Ativa</t>
  </si>
  <si>
    <t>[ReAr_18.13310114]</t>
  </si>
  <si>
    <t>Delegação para a Prestação dos Serviços de Transporte Rodoviário - Dívida Ativa - Multas e Juros</t>
  </si>
  <si>
    <t>[ReAr_18.13399912]</t>
  </si>
  <si>
    <t>Outras Delegações de Serviços Públicos - Multas e Juros</t>
  </si>
  <si>
    <t>[ReAr_18.13399913]</t>
  </si>
  <si>
    <t>Outras Delegações de Serviços Públicos - Dívida Ativa</t>
  </si>
  <si>
    <t>[ReAr_18.13399914]</t>
  </si>
  <si>
    <t>Outras Delegações de Serviços Públicos - Dívida Ativa - Multas e Juros</t>
  </si>
  <si>
    <t>[ReAr_18.13410111]</t>
  </si>
  <si>
    <t>Bônus de Assinatura do Contrato de Concessão - Principal</t>
  </si>
  <si>
    <t>[ReAr_18.13410121]</t>
  </si>
  <si>
    <t>Pagamento pela Retenção de Área para Exploração ou Produção - Principal</t>
  </si>
  <si>
    <t>[ReAr_18.13410211]</t>
  </si>
  <si>
    <t>Royalties Mínimos pela Produção de Petróleo em Terra (Qualquer Situação) - Contrato de Concessão - Principal</t>
  </si>
  <si>
    <t>[ReAr_18.13410221]</t>
  </si>
  <si>
    <t>Royalties Mínimos pela Produção de Petróleo em Plataforma - Contrato de Concessão - Declaração de Comercialidade antes de 3/12/2012 - Área e Camada Pré-Sal - Principal</t>
  </si>
  <si>
    <t>[ReAr_18.13410231]</t>
  </si>
  <si>
    <t>Royalties Mínimos pela Produção de Petróleo em Plataforma - Contrato de Concessão - Declaração de Comercialidade antes de 3/12/2012 - Demais Situações - Principal</t>
  </si>
  <si>
    <t>[ReAr_18.13410241]</t>
  </si>
  <si>
    <t>Royalties Mínimos pela Produção de Petróleo em Plataforma - Contrato de Concessão - Declaração de Comercialidade a partir de 3/12/2012 - Qualquer Situação - Principal</t>
  </si>
  <si>
    <t>[ReAr_18.13410311]</t>
  </si>
  <si>
    <t>Royalties Excedentes pela Produção de Petróleo em Terra (Qualquer Situação) - Contrato de Concessão - Principal</t>
  </si>
  <si>
    <t>[ReAr_18.13410321]</t>
  </si>
  <si>
    <t>Royalties Excedentes pela Produção de Petróleo em Plataforma - Contrato de Concessão - Declaração de Comercialidade antes de 3/12/2012 - Área e Camada Pré-Sal - Principal</t>
  </si>
  <si>
    <t>[ReAr_18.13410331]</t>
  </si>
  <si>
    <t>Royalties Excedentes pela Produção de Petróleo em Plataforma - Contrato de Concessão - Declaração de Comercialidade antes de 3/12/2012 - Demais Situações - Principal</t>
  </si>
  <si>
    <t>[ReAr_18.13410341]</t>
  </si>
  <si>
    <t>Royalties Excedentes pela Produção de Petróleo em Plataforma - Contrato de Concessão - Declaração de Comercialidade a partir de 3/12/2012 - Qualquer Situação - Principal</t>
  </si>
  <si>
    <t>[ReAr_18.13410411]</t>
  </si>
  <si>
    <t>Participação Especial pela Produção de Petróleo em Terra (Qualquer Situação) - Contrato de Concessão - Principal</t>
  </si>
  <si>
    <t>[ReAr_18.13410421]</t>
  </si>
  <si>
    <t>Participação Especial pela Produção de Petróleo em Plataforma - Contrato de Concessão - Declaração de Comercialidade antes de 3/12/2012 - Área e Camada Pré-Sal - Principal</t>
  </si>
  <si>
    <t>[ReAr_18.13410431]</t>
  </si>
  <si>
    <t>Participação Especial pela Produção de Petróleo em Plataforma - Contrato de Concessão - Declaração de Comercialidade antes de 3/12/2012 - Demais Situações - Principal</t>
  </si>
  <si>
    <t>[ReAr_18.13410441]</t>
  </si>
  <si>
    <t>Participação Especial pela Produção de Petróleo em Plataforma - Contrato de Concessão - Declaração de Comercialidade a partir de 3/12/2012 - Qualquer Situação - Principal</t>
  </si>
  <si>
    <t>[ReAr_18.13420211]</t>
  </si>
  <si>
    <t>Royalties Mínimos pela Produção de Petróleo em Terra - Cessão Onerosa - Declaração de Comercialidade a partir de 3/12/2012 - Principal</t>
  </si>
  <si>
    <t>[ReAr_18.13420241]</t>
  </si>
  <si>
    <t>Royalties Mínimos pela Produção de Petróleo em Plataforma - Cessão Onerosa - Declaração de Comercialidade a partir de 3/12/2012 - Principal</t>
  </si>
  <si>
    <t>[ReAr_18.13420311]</t>
  </si>
  <si>
    <t>Royalties Excedentes pela Produção de Petróleo em Terra - Cessão Onerosa - Declaração de Comercialidade a partir de 3/12/2012 - Principal</t>
  </si>
  <si>
    <t>[ReAr_18.13420341]</t>
  </si>
  <si>
    <t>Royalties Excedentes pela Produção de Petróleo em Plataforma - Cessão Onerosa - Declaração de Comercialidade a partir de 3/12/2012 - Principal</t>
  </si>
  <si>
    <t>[ReAr_18.13430111]</t>
  </si>
  <si>
    <t>Bônus de Assinatura de Contrato de Partilha de Produção - Principal</t>
  </si>
  <si>
    <t>[ReAr_18.13430211]</t>
  </si>
  <si>
    <t>Royalties pela Produção de Petróleo em Terra - Partilha de Produção - Declaração de Comercialidade a partir de 3/12/2012 - Principal</t>
  </si>
  <si>
    <t>[ReAr_18.13430241]</t>
  </si>
  <si>
    <t>Royalties pela Produção de Petróleo em Plataforma - Partilha de Produção - Declaração de Comercialidade a partir de 3/12/2012 - Principal</t>
  </si>
  <si>
    <t>[ReAr_18.13440111]</t>
  </si>
  <si>
    <t>Outorga de Direitos de Exploração e Pesquisa Mineral - Principal</t>
  </si>
  <si>
    <t>[ReAr_18.13440112]</t>
  </si>
  <si>
    <t>Outorga de Direitos de Exploração e Pesquisa Mineral - Multas e Juros</t>
  </si>
  <si>
    <t>[ReAr_18.13440113]</t>
  </si>
  <si>
    <t>Outorga de Direitos de Exploração e Pesquisa Mineral - Dívida Ativa</t>
  </si>
  <si>
    <t>[ReAr_18.13440114]</t>
  </si>
  <si>
    <t>Outorga de Direitos de Exploração e Pesquisa Mineral - Dívida Ativa - Multas e Juros</t>
  </si>
  <si>
    <t>[ReAr_18.13440211]</t>
  </si>
  <si>
    <t>Compensação Financeira pela Exploração de Recursos Minerais - Principal</t>
  </si>
  <si>
    <t>[ReAr_18.13440212]</t>
  </si>
  <si>
    <t>Compensação Financeira pela Exploração de Recursos Minerais - Multas e Juros</t>
  </si>
  <si>
    <t>[ReAr_18.13440213]</t>
  </si>
  <si>
    <t>Compensação Financeira pela Exploração de Recursos Minerais - Dívida Ativa</t>
  </si>
  <si>
    <t>[ReAr_18.13440214]</t>
  </si>
  <si>
    <t>Compensação Financeira pela Exploração de Recursos Minerais - Dívida Ativa - Multas e Juros</t>
  </si>
  <si>
    <t>[ReAr_18.13450111]</t>
  </si>
  <si>
    <t>Outorga de Direitos de Uso de Recursos Hídricos - Principal</t>
  </si>
  <si>
    <t>[ReAr_18.13450112]</t>
  </si>
  <si>
    <t>Outorga de Direitos de Uso de Recursos Hídricos - Multas e Juros</t>
  </si>
  <si>
    <t>[ReAr_18.13450113]</t>
  </si>
  <si>
    <t>Outorga de Direitos de Uso de Recursos Hídricos - Dívida Ativa</t>
  </si>
  <si>
    <t>[ReAr_18.13450114]</t>
  </si>
  <si>
    <t>Outorga de Direitos de Uso de Recursos Hídricos - Dívida Ativa - Multas e Juros</t>
  </si>
  <si>
    <t>[ReAr_18.13450321]</t>
  </si>
  <si>
    <t>Utilização de Recursos Hídricos - Demais Empresas - Principal</t>
  </si>
  <si>
    <t>[ReAr_18.13450322]</t>
  </si>
  <si>
    <t>Utilização de Recursos Hídricos - Demais Empresas - Multas e Juros</t>
  </si>
  <si>
    <t>[ReAr_18.13450323]</t>
  </si>
  <si>
    <t>Utilização de Recursos Hídricos - Demais Empresas - Dívida Ativa</t>
  </si>
  <si>
    <t>[ReAr_18.13450324]</t>
  </si>
  <si>
    <t>Utilização de Recursos Hídricos - Demais Empresas - Dívida Ativa - Multas e Juros</t>
  </si>
  <si>
    <t>[ReAr_18.13490112]</t>
  </si>
  <si>
    <t>Compensações Ambientais - Multas e Juros</t>
  </si>
  <si>
    <t>[ReAr_18.13490113]</t>
  </si>
  <si>
    <t>Compensações Ambientais - Dívida Ativa</t>
  </si>
  <si>
    <t>[ReAr_18.13490114]</t>
  </si>
  <si>
    <t>Compensações Ambientais - Dívida Ativa - Multas e Juros</t>
  </si>
  <si>
    <t>[ReAr_18.13499911]</t>
  </si>
  <si>
    <t>Outras Delegações para Exploração de Recursos Naturais - Principal</t>
  </si>
  <si>
    <t>[ReAr_18.13499912]</t>
  </si>
  <si>
    <t>Outras Delegações para Exploração de Recursos Naturais - Multas e Juros</t>
  </si>
  <si>
    <t>[ReAr_18.13499913]</t>
  </si>
  <si>
    <t>Outras Delegações para Exploração de Recursos Naturais - Dívida Ativa</t>
  </si>
  <si>
    <t>[ReAr_18.13499914]</t>
  </si>
  <si>
    <t>Outras Delegações para Exploração de Recursos Naturais - Dívida Ativa - Multas e Juros</t>
  </si>
  <si>
    <t>[ReAr_18.13500000]</t>
  </si>
  <si>
    <t>EXPLORAÇÃO DO PATRIMÔNIO INTANGÍVEL</t>
  </si>
  <si>
    <t>[ReAr_18.13500111]</t>
  </si>
  <si>
    <t>Outorga de Direito de Uso ou de Exploração de Criação Protegida - Instituição Científica e Tecnológica - Principal</t>
  </si>
  <si>
    <t>[ReAr_18.13500112]</t>
  </si>
  <si>
    <t>Outorga de Direito de Uso ou de Exploração de Criação Protegida - Instituição Científica e Tecnológica - Multas e Juros</t>
  </si>
  <si>
    <t>[ReAr_18.13500113]</t>
  </si>
  <si>
    <t>Outorga de Direito de Uso ou de Exploração de Criação Protegida - Instituição Científica e Tecnológica - Dívida Ativa</t>
  </si>
  <si>
    <t>[ReAr_18.13500114]</t>
  </si>
  <si>
    <t>Outorga de Direito de Uso ou de Exploração de Criação Protegida - Instituição Científica e Tecnológica - Dívida Ativa - Multas e Juros</t>
  </si>
  <si>
    <t>[ReAr_18.13500211]</t>
  </si>
  <si>
    <t>Direito de Uso da Imagem e de Reprodução dos Bens do Acervo Patrimonial - Principal</t>
  </si>
  <si>
    <t>[ReAr_18.13500212]</t>
  </si>
  <si>
    <t>Direito de Uso da Imagem e de Reprodução dos Bens do Acervo Patrimonial - Multas e Juros</t>
  </si>
  <si>
    <t>[ReAr_18.13500213]</t>
  </si>
  <si>
    <t>Direito de Uso da Imagem e de Reprodução dos Bens do Acervo Patrimonial - Dívida Ativa</t>
  </si>
  <si>
    <t>[ReAr_18.13500214]</t>
  </si>
  <si>
    <t>Direito de Uso da Imagem e de Reprodução dos Bens do Acervo Patrimonial - Dívida Ativa - Multas e Juros</t>
  </si>
  <si>
    <t>[ReAr_18.13500311]</t>
  </si>
  <si>
    <t>Royalties pela Exploração do Patrimônio Genético ou Conhecimento Tradicional Associado - Principal</t>
  </si>
  <si>
    <t>[ReAr_18.13600112]</t>
  </si>
  <si>
    <t>Cessão do Direito de Operacionalização de Pagamentos - Multas e Juros</t>
  </si>
  <si>
    <t>[ReAr_18.13600113]</t>
  </si>
  <si>
    <t>Cessão do Direito de Operacionalização de Pagamentos - Dívida Ativa</t>
  </si>
  <si>
    <t>[ReAr_18.13600114]</t>
  </si>
  <si>
    <t>Cessão do Direito de Operacionalização de Pagamentos - Dívida Ativa - Multas e Juros</t>
  </si>
  <si>
    <t>[ReAr_18.13900012]</t>
  </si>
  <si>
    <t>Demais Receitas Patrimoniais - Multas e Juros</t>
  </si>
  <si>
    <t>[ReAr_18.13900013]</t>
  </si>
  <si>
    <t>Demais Receitas Patrimoniais - Dívida Ativa</t>
  </si>
  <si>
    <t>[ReAr_18.13900014]</t>
  </si>
  <si>
    <t>Demais Receitas Patrimoniais - Dívida Ativa - Multas e Juros</t>
  </si>
  <si>
    <t>[ReAr_18.14000012]</t>
  </si>
  <si>
    <t>Receita Agropecuária - Multas e Juros</t>
  </si>
  <si>
    <t>[ReAr_18.14000013]</t>
  </si>
  <si>
    <t>Receita Agropecuária - Dívida Ativa</t>
  </si>
  <si>
    <t>[ReAr_18.14000014]</t>
  </si>
  <si>
    <t>Receita Agropecuária - Dívida Ativa - Multas e Juros</t>
  </si>
  <si>
    <t>[ReAr_18.15000012]</t>
  </si>
  <si>
    <t>Receita Industrial - Multas e Juros</t>
  </si>
  <si>
    <t>[ReAr_18.15000013]</t>
  </si>
  <si>
    <t>Receita Industrial - Dívida Ativa</t>
  </si>
  <si>
    <t>[ReAr_18.15000014]</t>
  </si>
  <si>
    <t>Receita Industrial - Dívida Ativa - Multas e Juros</t>
  </si>
  <si>
    <t>[ReAr_18.16100114]</t>
  </si>
  <si>
    <t>Serviços Administrativos e Comerciais Gerais - Dívida Ativa - Multas e Juros</t>
  </si>
  <si>
    <t>[ReAr_18.16100212]</t>
  </si>
  <si>
    <t>Inscrição em Concursos e Processos Seletivos - Multas e Juros</t>
  </si>
  <si>
    <t>[ReAr_18.16100213]</t>
  </si>
  <si>
    <t>Inscrição em Concursos e Processos Seletivos - Dívida Ativa</t>
  </si>
  <si>
    <t>[ReAr_18.16100214]</t>
  </si>
  <si>
    <t>Inscrição em Concursos e Processos Seletivos - Dívida Ativa - Multas e Juros</t>
  </si>
  <si>
    <t>[ReAr_18.16100312]</t>
  </si>
  <si>
    <t>Serviços de Registro, Certificação e Fiscalização - Multas e Juros</t>
  </si>
  <si>
    <t>[ReAr_18.16100313]</t>
  </si>
  <si>
    <t>Serviços de Registro, Certificação e Fiscalização - Dívida Ativa</t>
  </si>
  <si>
    <t>[ReAr_18.16100314]</t>
  </si>
  <si>
    <t>Serviços de Registro, Certificação e Fiscalização - Dívida Ativa - Multas e Juros</t>
  </si>
  <si>
    <t>[ReAr_18.16100411]</t>
  </si>
  <si>
    <t>Serviços de Informação e Tecnologia - Principal</t>
  </si>
  <si>
    <t>[ReAr_18.16100412]</t>
  </si>
  <si>
    <t>Serviços de Informação e Tecnologia - Multas e Juros</t>
  </si>
  <si>
    <t>[ReAr_18.16100413]</t>
  </si>
  <si>
    <t>Serviços de Informação e Tecnologia - Dívida Ativa</t>
  </si>
  <si>
    <t>[ReAr_18.16100414]</t>
  </si>
  <si>
    <t>Serviços de Informação e Tecnologia - Dívida Ativa - Multas e Juros</t>
  </si>
  <si>
    <t>[ReAr_18.16200212]</t>
  </si>
  <si>
    <t>Serviços de Transporte - Multas e Juros</t>
  </si>
  <si>
    <t>[ReAr_18.16200213]</t>
  </si>
  <si>
    <t>Serviços de Transporte - Dívida Ativa</t>
  </si>
  <si>
    <t>[ReAr_18.16200214]</t>
  </si>
  <si>
    <t>Serviços de Transporte - Dívida Ativa - Multas e Juros</t>
  </si>
  <si>
    <t>[ReAr_18.16300112]</t>
  </si>
  <si>
    <t>Serviços de Atendimento à Saúde - Multas e Juros</t>
  </si>
  <si>
    <t>[ReAr_18.16300113]</t>
  </si>
  <si>
    <t>Serviços de Atendimento à Saúde - Dívida Ativa</t>
  </si>
  <si>
    <t>[ReAr_18.16300114]</t>
  </si>
  <si>
    <t>Serviços de Atendimento à Saúde - Dívida Ativa - Multas e Juros</t>
  </si>
  <si>
    <t>[ReAr_18.16300211]</t>
  </si>
  <si>
    <t>Serviços de Assistência à Saúde Suplementar do Servidor Civil - Principal</t>
  </si>
  <si>
    <t>[ReAr_18.16300212]</t>
  </si>
  <si>
    <t>Serviços de Assistência à Saúde Suplementar do Servidor Civil - Multas e Juros</t>
  </si>
  <si>
    <t>[ReAr_18.16300213]</t>
  </si>
  <si>
    <t>Serviços de Assistência à Saúde Suplementar do Servidor Civil - Dívida Ativa</t>
  </si>
  <si>
    <t>[ReAr_18.16300214]</t>
  </si>
  <si>
    <t>Serviços de Assistência à Saúde Suplementar do Servidor Civil - Dívida Ativa - Multas e Juros</t>
  </si>
  <si>
    <t>[ReAr_18.16400000]</t>
  </si>
  <si>
    <t>SERVIÇOS E ATIVIDADES FINANCEIRAS</t>
  </si>
  <si>
    <t>[ReAr_18.16400111]</t>
  </si>
  <si>
    <t>Retorno de Operações, Juros e Encargos Financeiros - Principal</t>
  </si>
  <si>
    <t>[ReAr_18.16400112]</t>
  </si>
  <si>
    <t>Retorno de Operações, Juros e Encargos Financeiros - Multas e Juros</t>
  </si>
  <si>
    <t>[ReAr_18.16400113]</t>
  </si>
  <si>
    <t>Retorno de Operações, Juros e Encargos Financeiros - Dívida Ativa</t>
  </si>
  <si>
    <t>[ReAr_18.16400114]</t>
  </si>
  <si>
    <t>Retorno de Operações, Juros e Encargos Financeiros - Dívida Ativa - Multas e Juros</t>
  </si>
  <si>
    <t>[ReAr_18.16909914]</t>
  </si>
  <si>
    <t>Outros Serviços - Dívida Ativa - Multas e Juros</t>
  </si>
  <si>
    <t>[ReAr_18.17180711]</t>
  </si>
  <si>
    <t>[ReAr_18.17181041]</t>
  </si>
  <si>
    <t>Transferências de Convênios da União Destinadas a Programas de Combate à Fome - Principal</t>
  </si>
  <si>
    <t>[ReAr_18.17181051]</t>
  </si>
  <si>
    <t>Transferências de Convênios da União Destinadas a Programas de Saneamento Básico - Principal</t>
  </si>
  <si>
    <t>[ReAr_18.17181111]</t>
  </si>
  <si>
    <t>Transferência de Recursos Fundo a Fundo do Depen - Principal</t>
  </si>
  <si>
    <t>[ReAr_18.17280211]</t>
  </si>
  <si>
    <t>[ReAr_18.17280221]</t>
  </si>
  <si>
    <t>[ReAr_18.17280231]</t>
  </si>
  <si>
    <t>Cota-parte Royalties - Compensação Financeira pela Produção do Petróleo - Lei nº 7.990/89, artigo 9º - Principal</t>
  </si>
  <si>
    <t>[ReAr_18.17280291]</t>
  </si>
  <si>
    <t>Outras Transferências Decorrentes de Compensações Financeiras - Principal</t>
  </si>
  <si>
    <t>[ReAr_18.17280411]</t>
  </si>
  <si>
    <t>Transferências de Estados a Consórcios Públicos - Principal</t>
  </si>
  <si>
    <t>[ReAr_18.17600011]</t>
  </si>
  <si>
    <t>Transferências do Exterior - Principal</t>
  </si>
  <si>
    <t>[ReAr_18.17681011]</t>
  </si>
  <si>
    <t>Transferência de Convênios do Exterior - Principal</t>
  </si>
  <si>
    <t>[ReAr_18.17800000]</t>
  </si>
  <si>
    <t>TRANSFERÊNCIAS PROVENIENTES DE DEPÓSITOS NÃO IDENTIFICADOS</t>
  </si>
  <si>
    <t>[ReAr_18.17800011]</t>
  </si>
  <si>
    <t>Transferências Provenientes de Depósitos Não Identificados - Principal</t>
  </si>
  <si>
    <t>[ReAr_18.19100612]</t>
  </si>
  <si>
    <t>Multas Administrativas por Danos Ambientais - Multas e Juros</t>
  </si>
  <si>
    <t>[ReAr_18.19100621]</t>
  </si>
  <si>
    <t>Multas Judiciais por Danos Ambientais - Principal</t>
  </si>
  <si>
    <t>[ReAr_18.19100913]</t>
  </si>
  <si>
    <t>Multas e Juros Previstos em Contratos - Dívida Ativa</t>
  </si>
  <si>
    <t>[ReAr_18.19220612]</t>
  </si>
  <si>
    <t>Restituição de Despesas de Exercícios Anteriores - Multas e Juros</t>
  </si>
  <si>
    <t>[ReAr_18.19300212]</t>
  </si>
  <si>
    <t>Alienação de Bens e Mercadorias Apreendidos - Multas e Juros</t>
  </si>
  <si>
    <t>[ReAr_18.19900313]</t>
  </si>
  <si>
    <t>Compensações Financeiras entre o Regime Geral e os Regimes Próprios de Previdência dos Servidores - Dívida Ativa</t>
  </si>
  <si>
    <t>[ReAr_18.19900314]</t>
  </si>
  <si>
    <t>Compensações Financeiras entre o Regime Geral e os Regimes Próprios de Previdência dos Servidores - Dívida Ativa - Multas e Juros</t>
  </si>
  <si>
    <t>[ReAr_18.19900611]</t>
  </si>
  <si>
    <t>Contrapartida de Subvenções ou Subsídios - Principal</t>
  </si>
  <si>
    <t>[ReAr_18.21180111]</t>
  </si>
  <si>
    <t>Operações de Crédito Internas para Programas de Educação - Principal</t>
  </si>
  <si>
    <t>[ReAr_18.21180121]</t>
  </si>
  <si>
    <t>Operações de Crédito Internas para Programas de Saúde - Principal</t>
  </si>
  <si>
    <t>[ReAr_18.21180131]</t>
  </si>
  <si>
    <t>Operações de Crédito Internas para Programas de Saneamento - Principal</t>
  </si>
  <si>
    <t>[ReAr_18.21180141]</t>
  </si>
  <si>
    <t>Operações de Crédito Internas para Programas de Meio Ambiente - Principal</t>
  </si>
  <si>
    <t>[ReAr_18.21180161]</t>
  </si>
  <si>
    <t>Operações de Crédito Internas para Refinanciamento da Dívida Contratual de Estados DF e Municípios - Principal</t>
  </si>
  <si>
    <t>[ReAr_18.21180171]</t>
  </si>
  <si>
    <t>Operações de Crédito Internas para Programas de Moradia Popular - Principal</t>
  </si>
  <si>
    <t>[ReAr_18.21200000]</t>
  </si>
  <si>
    <t>OPERAÇÕES DE CRÉDITO - MERCADO EXTERNO</t>
  </si>
  <si>
    <t>[ReAr_18.21280111]</t>
  </si>
  <si>
    <t>Operações de Crédito Externas para Programas de Educação - Principal</t>
  </si>
  <si>
    <t>[ReAr_18.21280121]</t>
  </si>
  <si>
    <t>Operações de Crédito Externas para Programas de Saúde - Principal</t>
  </si>
  <si>
    <t>[ReAr_18.21280131]</t>
  </si>
  <si>
    <t>Operações de Crédito Externas para Programas de Saneamento - Principal</t>
  </si>
  <si>
    <t>[ReAr_18.21280141]</t>
  </si>
  <si>
    <t>Operações de Crédito Externas para Programas de Meio Ambiente - Principal</t>
  </si>
  <si>
    <t>[ReAr_18.21280151]</t>
  </si>
  <si>
    <t>Operações de Crédito Externas para Programas de Modernização da Administração Pública - Principal</t>
  </si>
  <si>
    <t>[ReAr_18.21280161]</t>
  </si>
  <si>
    <t>Operações de Crédito Externas para Refinanciamento da Dívida Contratual - Principal</t>
  </si>
  <si>
    <t>[ReAr_18.21290011]</t>
  </si>
  <si>
    <t>Outras Operações de Crédito - Mercado Externo - Principal</t>
  </si>
  <si>
    <t>[ReAr_18.22180121]</t>
  </si>
  <si>
    <t>Alienação de Investimentos Permanentes - Principal</t>
  </si>
  <si>
    <t>[ReAr_18.22200012]</t>
  </si>
  <si>
    <t>Alienação de Bens Imóveis - Multas e Juros</t>
  </si>
  <si>
    <t>[ReAr_18.22300000]</t>
  </si>
  <si>
    <t>ALIENAÇÃO DE BENS INTANGÍVEIS</t>
  </si>
  <si>
    <t>[ReAr_18.22300011]</t>
  </si>
  <si>
    <t>Alienação de Bens Intangíveis - Principal</t>
  </si>
  <si>
    <t>[ReAr_18.23000000]</t>
  </si>
  <si>
    <t>AMORTIZAÇÃO DE EMPRÉSTIMOS</t>
  </si>
  <si>
    <t>[ReAr_18.23000611]</t>
  </si>
  <si>
    <t>Amortização de Empréstimos Contratuais - Principal</t>
  </si>
  <si>
    <t>[ReAr_18.23000711]</t>
  </si>
  <si>
    <t>Amortização de Financiamentos - Principal</t>
  </si>
  <si>
    <t>[ReAr_18.24181061]</t>
  </si>
  <si>
    <t>Transferências de Convênios da União destinadas a Programas de Meio Ambiente - Principal</t>
  </si>
  <si>
    <t>[ReAr_18.24280111]</t>
  </si>
  <si>
    <t>Transferências dos Estados e Distrito Federal a Consórcios Públicos - Principal</t>
  </si>
  <si>
    <t>[ReAr_18.24281061]</t>
  </si>
  <si>
    <t>Transferências de Convênios dos Estados destinadas a Programas de Meio Ambiente - Principal</t>
  </si>
  <si>
    <t>[ReAr_18.24381011]</t>
  </si>
  <si>
    <t>Transferências de Convênios dos Municípios destinados a Programas de Saúde - Principal</t>
  </si>
  <si>
    <t>[ReAr_18.24381091]</t>
  </si>
  <si>
    <t>[ReAr_18.24389911]</t>
  </si>
  <si>
    <t>[ReAr_18.24481011]</t>
  </si>
  <si>
    <t>Transferências de Convênios de Instituições Privadas - Principal</t>
  </si>
  <si>
    <t>[ReAr_18.24500000]</t>
  </si>
  <si>
    <t>[ReAr_18.24580111]</t>
  </si>
  <si>
    <t>Transferências de Outras Instituições Públicas - Principal</t>
  </si>
  <si>
    <t>[ReAr_18.24600000]</t>
  </si>
  <si>
    <t>[ReAr_18.24680111]</t>
  </si>
  <si>
    <t>[ReAr_18.24700000]</t>
  </si>
  <si>
    <t>[ReAr_18.24780111]</t>
  </si>
  <si>
    <t>[ReAr_18.24800000]</t>
  </si>
  <si>
    <t>[ReAr_18.24880111]</t>
  </si>
  <si>
    <t>Transferências Provenientes de Depósito Não Identificados - Específica E/M - Principal</t>
  </si>
  <si>
    <t>[ReAr_18.29100000]</t>
  </si>
  <si>
    <t>INTEGRALIZAÇÃO DE CAPITAL SOCIAL</t>
  </si>
  <si>
    <t>[ReAr_18.29100011]</t>
  </si>
  <si>
    <t>Integralização de Capital Social - Principal</t>
  </si>
  <si>
    <t>[ReAr_18.29980111]</t>
  </si>
  <si>
    <t>Receitas de Alienação de Certificados de Potencial Adicional de Construção - CEPAC - Principal</t>
  </si>
  <si>
    <t>[ReAr_18.71100000]</t>
  </si>
  <si>
    <t>[ReAr_18.71120111]</t>
  </si>
  <si>
    <t>[ReAr_18.71120112]</t>
  </si>
  <si>
    <t>[ReAr_18.71120113]</t>
  </si>
  <si>
    <t>[ReAr_18.71120114]</t>
  </si>
  <si>
    <t>[ReAr_18.71130311]</t>
  </si>
  <si>
    <t>[ReAr_18.71130312]</t>
  </si>
  <si>
    <t>[ReAr_18.71130313]</t>
  </si>
  <si>
    <t>[ReAr_18.71130314]</t>
  </si>
  <si>
    <t>[ReAr_18.71130341]</t>
  </si>
  <si>
    <t>[ReAr_18.71130342]</t>
  </si>
  <si>
    <t>[ReAr_18.71130343]</t>
  </si>
  <si>
    <t>[ReAr_18.71130344]</t>
  </si>
  <si>
    <t>[ReAr_18.71180111]</t>
  </si>
  <si>
    <t>[ReAr_18.71180112]</t>
  </si>
  <si>
    <t>[ReAr_18.71180113]</t>
  </si>
  <si>
    <t>[ReAr_18.71180114]</t>
  </si>
  <si>
    <t>[ReAr_18.71180141]</t>
  </si>
  <si>
    <t>[ReAr_18.71180142]</t>
  </si>
  <si>
    <t>[ReAr_18.71180143]</t>
  </si>
  <si>
    <t>[ReAr_18.71180144]</t>
  </si>
  <si>
    <t>[ReAr_18.71180231]</t>
  </si>
  <si>
    <t>[ReAr_18.71180232]</t>
  </si>
  <si>
    <t>[ReAr_18.71180233]</t>
  </si>
  <si>
    <t>[ReAr_18.71180234]</t>
  </si>
  <si>
    <t>[ReAr_18.71180241]</t>
  </si>
  <si>
    <t>[ReAr_18.71210111]</t>
  </si>
  <si>
    <t>[ReAr_18.71210112]</t>
  </si>
  <si>
    <t>[ReAr_18.71210113]</t>
  </si>
  <si>
    <t>[ReAr_18.71210114]</t>
  </si>
  <si>
    <t>[ReAr_18.71210411]</t>
  </si>
  <si>
    <t>[ReAr_18.71210412]</t>
  </si>
  <si>
    <t>[ReAr_18.71210413]</t>
  </si>
  <si>
    <t>[ReAr_18.71210414]</t>
  </si>
  <si>
    <t>[ReAr_18.71210511]</t>
  </si>
  <si>
    <t>[ReAr_18.71210512]</t>
  </si>
  <si>
    <t>[ReAr_18.71210513]</t>
  </si>
  <si>
    <t>[ReAr_18.71220112]</t>
  </si>
  <si>
    <t>[ReAr_18.71220113]</t>
  </si>
  <si>
    <t>[ReAr_18.71220114]</t>
  </si>
  <si>
    <t>[ReAr_18.71300000]</t>
  </si>
  <si>
    <t>[ReAr_18.71380111]</t>
  </si>
  <si>
    <t>[ReAr_18.71380112]</t>
  </si>
  <si>
    <t>[ReAr_18.71380113]</t>
  </si>
  <si>
    <t>[ReAr_18.71380114]</t>
  </si>
  <si>
    <t>[ReAr_18.71380211]</t>
  </si>
  <si>
    <t>[ReAr_18.71380212]</t>
  </si>
  <si>
    <t>[ReAr_18.71380213]</t>
  </si>
  <si>
    <t>[ReAr_18.71380214]</t>
  </si>
  <si>
    <t>[ReAr_18.71380311]</t>
  </si>
  <si>
    <t>[ReAr_18.71380312]</t>
  </si>
  <si>
    <t>[ReAr_18.71380313]</t>
  </si>
  <si>
    <t>[ReAr_18.71380314]</t>
  </si>
  <si>
    <t>[ReAr_18.71380411]</t>
  </si>
  <si>
    <t>[ReAr_18.71380412]</t>
  </si>
  <si>
    <t>[ReAr_18.71380413]</t>
  </si>
  <si>
    <t>[ReAr_18.71380414]</t>
  </si>
  <si>
    <t>[ReAr_18.71389911]</t>
  </si>
  <si>
    <t>[ReAr_18.71389912]</t>
  </si>
  <si>
    <t>[ReAr_18.71389913]</t>
  </si>
  <si>
    <t>[ReAr_18.71389914]</t>
  </si>
  <si>
    <t>[ReAr_18.72100424]</t>
  </si>
  <si>
    <t>[ReAr_18.72100431]</t>
  </si>
  <si>
    <t>[ReAr_18.72100432]</t>
  </si>
  <si>
    <t>[ReAr_18.72100433]</t>
  </si>
  <si>
    <t>[ReAr_18.72100434]</t>
  </si>
  <si>
    <t>[ReAr_18.72100442]</t>
  </si>
  <si>
    <t>[ReAr_18.72100443]</t>
  </si>
  <si>
    <t>[ReAr_18.72100444]</t>
  </si>
  <si>
    <t>[ReAr_18.72100453]</t>
  </si>
  <si>
    <t>[ReAr_18.72100454]</t>
  </si>
  <si>
    <t>[ReAr_18.72100461]</t>
  </si>
  <si>
    <t>[ReAr_18.72100462]</t>
  </si>
  <si>
    <t>[ReAr_18.72100463]</t>
  </si>
  <si>
    <t>[ReAr_18.72100464]</t>
  </si>
  <si>
    <t>[ReAr_18.72100471]</t>
  </si>
  <si>
    <t>[ReAr_18.72100472]</t>
  </si>
  <si>
    <t>[ReAr_18.72100473]</t>
  </si>
  <si>
    <t>[ReAr_18.72100474]</t>
  </si>
  <si>
    <t>[ReAr_18.72100481]</t>
  </si>
  <si>
    <t>[ReAr_18.72100482]</t>
  </si>
  <si>
    <t>[ReAr_18.72100483]</t>
  </si>
  <si>
    <t>[ReAr_18.72100484]</t>
  </si>
  <si>
    <t>[ReAr_18.72100631]</t>
  </si>
  <si>
    <t>[ReAr_18.72100632]</t>
  </si>
  <si>
    <t>[ReAr_18.72100633]</t>
  </si>
  <si>
    <t>[ReAr_18.72100634]</t>
  </si>
  <si>
    <t>[ReAr_18.72109913]</t>
  </si>
  <si>
    <t>[ReAr_18.72109914]</t>
  </si>
  <si>
    <t>[ReAr_18.72180121]</t>
  </si>
  <si>
    <t>[ReAr_18.72180131]</t>
  </si>
  <si>
    <t>[ReAr_18.72200000]</t>
  </si>
  <si>
    <t>[ReAr_18.72209911]</t>
  </si>
  <si>
    <t>[ReAr_18.72209912]</t>
  </si>
  <si>
    <t>[ReAr_18.72209913]</t>
  </si>
  <si>
    <t>[ReAr_18.72209914]</t>
  </si>
  <si>
    <t>[ReAr_18.72400000]</t>
  </si>
  <si>
    <t>[ReAr_18.72400011]</t>
  </si>
  <si>
    <t>[ReAr_18.73000000]</t>
  </si>
  <si>
    <t>[ReAr_18.73100000]</t>
  </si>
  <si>
    <t>[ReAr_18.73100111]</t>
  </si>
  <si>
    <t>[ReAr_18.73100112]</t>
  </si>
  <si>
    <t>[ReAr_18.73100113]</t>
  </si>
  <si>
    <t>[ReAr_18.73100114]</t>
  </si>
  <si>
    <t>[ReAr_18.73100121]</t>
  </si>
  <si>
    <t>[ReAr_18.73100122]</t>
  </si>
  <si>
    <t>[ReAr_18.73100123]</t>
  </si>
  <si>
    <t>[ReAr_18.73100124]</t>
  </si>
  <si>
    <t>[ReAr_18.73100211]</t>
  </si>
  <si>
    <t>[ReAr_18.73100212]</t>
  </si>
  <si>
    <t>[ReAr_18.73100213]</t>
  </si>
  <si>
    <t>[ReAr_18.73100214]</t>
  </si>
  <si>
    <t>[ReAr_18.73109911]</t>
  </si>
  <si>
    <t>[ReAr_18.73109912]</t>
  </si>
  <si>
    <t>[ReAr_18.73109913]</t>
  </si>
  <si>
    <t>[ReAr_18.73109914]</t>
  </si>
  <si>
    <t>[ReAr_18.73200000]</t>
  </si>
  <si>
    <t>[ReAr_18.73210011]</t>
  </si>
  <si>
    <t>[ReAr_18.73210021]</t>
  </si>
  <si>
    <t>[ReAr_18.73210031]</t>
  </si>
  <si>
    <t>[ReAr_18.73210041]</t>
  </si>
  <si>
    <t>[ReAr_18.73210051]</t>
  </si>
  <si>
    <t>[ReAr_18.73210061]</t>
  </si>
  <si>
    <t>[ReAr_18.73220011]</t>
  </si>
  <si>
    <t>[ReAr_18.73220012]</t>
  </si>
  <si>
    <t>[ReAr_18.73220013]</t>
  </si>
  <si>
    <t>[ReAr_18.73220014]</t>
  </si>
  <si>
    <t>[ReAr_18.73230011]</t>
  </si>
  <si>
    <t>[ReAr_18.73230012]</t>
  </si>
  <si>
    <t>[ReAr_18.73230013]</t>
  </si>
  <si>
    <t>[ReAr_18.73230014]</t>
  </si>
  <si>
    <t>[ReAr_18.73290011]</t>
  </si>
  <si>
    <t>[ReAr_18.73290012]</t>
  </si>
  <si>
    <t>[ReAr_18.73290013]</t>
  </si>
  <si>
    <t>[ReAr_18.73290014]</t>
  </si>
  <si>
    <t>[ReAr_18.73300000]</t>
  </si>
  <si>
    <t>[ReAr_18.73310111]</t>
  </si>
  <si>
    <t>[ReAr_18.73310112]</t>
  </si>
  <si>
    <t>[ReAr_18.73310113]</t>
  </si>
  <si>
    <t>[ReAr_18.73310114]</t>
  </si>
  <si>
    <t>[ReAr_18.73399911]</t>
  </si>
  <si>
    <t>[ReAr_18.73399912]</t>
  </si>
  <si>
    <t>[ReAr_18.73399913]</t>
  </si>
  <si>
    <t>[ReAr_18.73399914]</t>
  </si>
  <si>
    <t>[ReAr_18.73400000]</t>
  </si>
  <si>
    <t>[ReAr_18.73410111]</t>
  </si>
  <si>
    <t>[ReAr_18.73410121]</t>
  </si>
  <si>
    <t>[ReAr_18.73410211]</t>
  </si>
  <si>
    <t>[ReAr_18.73410221]</t>
  </si>
  <si>
    <t>[ReAr_18.73410231]</t>
  </si>
  <si>
    <t>[ReAr_18.73410241]</t>
  </si>
  <si>
    <t>[ReAr_18.73410311]</t>
  </si>
  <si>
    <t>[ReAr_18.73410321]</t>
  </si>
  <si>
    <t>[ReAr_18.73410331]</t>
  </si>
  <si>
    <t>[ReAr_18.73410341]</t>
  </si>
  <si>
    <t>[ReAr_18.73410411]</t>
  </si>
  <si>
    <t>[ReAr_18.73410421]</t>
  </si>
  <si>
    <t>[ReAr_18.73410431]</t>
  </si>
  <si>
    <t>[ReAr_18.73410441]</t>
  </si>
  <si>
    <t>[ReAr_18.73420211]</t>
  </si>
  <si>
    <t>[ReAr_18.73420241]</t>
  </si>
  <si>
    <t>[ReAr_18.73420311]</t>
  </si>
  <si>
    <t>[ReAr_18.73420341]</t>
  </si>
  <si>
    <t>[ReAr_18.73430111]</t>
  </si>
  <si>
    <t>[ReAr_18.73430211]</t>
  </si>
  <si>
    <t>[ReAr_18.73430241]</t>
  </si>
  <si>
    <t>[ReAr_18.73440111]</t>
  </si>
  <si>
    <t>[ReAr_18.73440112]</t>
  </si>
  <si>
    <t>[ReAr_18.73440113]</t>
  </si>
  <si>
    <t>[ReAr_18.73440114]</t>
  </si>
  <si>
    <t>[ReAr_18.73440211]</t>
  </si>
  <si>
    <t>[ReAr_18.73440212]</t>
  </si>
  <si>
    <t>[ReAr_18.73440213]</t>
  </si>
  <si>
    <t>[ReAr_18.73440214]</t>
  </si>
  <si>
    <t>[ReAr_18.73450111]</t>
  </si>
  <si>
    <t>[ReAr_18.73450112]</t>
  </si>
  <si>
    <t>[ReAr_18.73450113]</t>
  </si>
  <si>
    <t>[ReAr_18.73450114]</t>
  </si>
  <si>
    <t>[ReAr_18.73450321]</t>
  </si>
  <si>
    <t>[ReAr_18.73450322]</t>
  </si>
  <si>
    <t>[ReAr_18.73450323]</t>
  </si>
  <si>
    <t>[ReAr_18.73450324]</t>
  </si>
  <si>
    <t>[ReAr_18.73490111]</t>
  </si>
  <si>
    <t>[ReAr_18.73490112]</t>
  </si>
  <si>
    <t>[ReAr_18.73490113]</t>
  </si>
  <si>
    <t>[ReAr_18.73490114]</t>
  </si>
  <si>
    <t>[ReAr_18.73499911]</t>
  </si>
  <si>
    <t>[ReAr_18.73499912]</t>
  </si>
  <si>
    <t>[ReAr_18.73499913]</t>
  </si>
  <si>
    <t>[ReAr_18.73499914]</t>
  </si>
  <si>
    <t>[ReAr_18.73500000]</t>
  </si>
  <si>
    <t>[ReAr_18.73500111]</t>
  </si>
  <si>
    <t>[ReAr_18.73500112]</t>
  </si>
  <si>
    <t>[ReAr_18.73500113]</t>
  </si>
  <si>
    <t>[ReAr_18.73500114]</t>
  </si>
  <si>
    <t>[ReAr_18.73500211]</t>
  </si>
  <si>
    <t>[ReAr_18.73500212]</t>
  </si>
  <si>
    <t>[ReAr_18.73500213]</t>
  </si>
  <si>
    <t>[ReAr_18.73500214]</t>
  </si>
  <si>
    <t>[ReAr_18.73500311]</t>
  </si>
  <si>
    <t>[ReAr_18.73600000]</t>
  </si>
  <si>
    <t>[ReAr_18.73600111]</t>
  </si>
  <si>
    <t>[ReAr_18.73600112]</t>
  </si>
  <si>
    <t>[ReAr_18.73600113]</t>
  </si>
  <si>
    <t>[ReAr_18.73600114]</t>
  </si>
  <si>
    <t>[ReAr_18.73900000]</t>
  </si>
  <si>
    <t>[ReAr_18.73900011]</t>
  </si>
  <si>
    <t>[ReAr_18.73900012]</t>
  </si>
  <si>
    <t>[ReAr_18.73900013]</t>
  </si>
  <si>
    <t>[ReAr_18.73900014]</t>
  </si>
  <si>
    <t>[ReAr_18.74000000]</t>
  </si>
  <si>
    <t>[ReAr_18.74000011]</t>
  </si>
  <si>
    <t>[ReAr_18.74000012]</t>
  </si>
  <si>
    <t>[ReAr_18.74000013]</t>
  </si>
  <si>
    <t>[ReAr_18.74000014]</t>
  </si>
  <si>
    <t>[ReAr_18.75000000]</t>
  </si>
  <si>
    <t>[ReAr_18.75000011]</t>
  </si>
  <si>
    <t>[ReAr_18.75000012]</t>
  </si>
  <si>
    <t>[ReAr_18.75000013]</t>
  </si>
  <si>
    <t>[ReAr_18.75000014]</t>
  </si>
  <si>
    <t>[ReAr_18.76000000]</t>
  </si>
  <si>
    <t>[ReAr_18.76100000]</t>
  </si>
  <si>
    <t>[ReAr_18.76100111]</t>
  </si>
  <si>
    <t>[ReAr_18.76100112]</t>
  </si>
  <si>
    <t>[ReAr_18.76100113]</t>
  </si>
  <si>
    <t>[ReAr_18.76100114]</t>
  </si>
  <si>
    <t>[ReAr_18.76100211]</t>
  </si>
  <si>
    <t>[ReAr_18.76100212]</t>
  </si>
  <si>
    <t>[ReAr_18.76100213]</t>
  </si>
  <si>
    <t>[ReAr_18.76100214]</t>
  </si>
  <si>
    <t>[ReAr_18.76100311]</t>
  </si>
  <si>
    <t>[ReAr_18.76100312]</t>
  </si>
  <si>
    <t>[ReAr_18.76100313]</t>
  </si>
  <si>
    <t>[ReAr_18.76100314]</t>
  </si>
  <si>
    <t>[ReAr_18.76100411]</t>
  </si>
  <si>
    <t>[ReAr_18.76100412]</t>
  </si>
  <si>
    <t>[ReAr_18.76100413]</t>
  </si>
  <si>
    <t>[ReAr_18.76100414]</t>
  </si>
  <si>
    <t>[ReAr_18.76200000]</t>
  </si>
  <si>
    <t>[ReAr_18.76200211]</t>
  </si>
  <si>
    <t>[ReAr_18.76200212]</t>
  </si>
  <si>
    <t>[ReAr_18.76200213]</t>
  </si>
  <si>
    <t>[ReAr_18.76200214]</t>
  </si>
  <si>
    <t>[ReAr_18.76300000]</t>
  </si>
  <si>
    <t>[ReAr_18.76300111]</t>
  </si>
  <si>
    <t>[ReAr_18.76300112]</t>
  </si>
  <si>
    <t>[ReAr_18.76300113]</t>
  </si>
  <si>
    <t>[ReAr_18.76300114]</t>
  </si>
  <si>
    <t>[ReAr_18.76300211]</t>
  </si>
  <si>
    <t>[ReAr_18.76300212]</t>
  </si>
  <si>
    <t>[ReAr_18.76300213]</t>
  </si>
  <si>
    <t>[ReAr_18.76300214]</t>
  </si>
  <si>
    <t>[ReAr_18.76400000]</t>
  </si>
  <si>
    <t>[ReAr_18.76400111]</t>
  </si>
  <si>
    <t>[ReAr_18.76400112]</t>
  </si>
  <si>
    <t>[ReAr_18.76400113]</t>
  </si>
  <si>
    <t>[ReAr_18.76400114]</t>
  </si>
  <si>
    <t>[ReAr_18.76900000]</t>
  </si>
  <si>
    <t>[ReAr_18.76909911]</t>
  </si>
  <si>
    <t>[ReAr_18.76909912]</t>
  </si>
  <si>
    <t>[ReAr_18.76909913]</t>
  </si>
  <si>
    <t>[ReAr_18.76909914]</t>
  </si>
  <si>
    <t>[ReAr_18.77180181]</t>
  </si>
  <si>
    <t>[ReAr_18.77180211]</t>
  </si>
  <si>
    <t>[ReAr_18.77180221]</t>
  </si>
  <si>
    <t>[ReAr_18.77180231]</t>
  </si>
  <si>
    <t>[ReAr_18.77180241]</t>
  </si>
  <si>
    <t>[ReAr_18.77180251]</t>
  </si>
  <si>
    <t>[ReAr_18.77180261]</t>
  </si>
  <si>
    <t>[ReAr_18.77180291]</t>
  </si>
  <si>
    <t>[ReAr_18.77180311]</t>
  </si>
  <si>
    <t>[ReAr_18.77180411]</t>
  </si>
  <si>
    <t>[ReAr_18.77180511]</t>
  </si>
  <si>
    <t>[ReAr_18.77180521]</t>
  </si>
  <si>
    <t>[ReAr_18.77180531]</t>
  </si>
  <si>
    <t>[ReAr_18.77180541]</t>
  </si>
  <si>
    <t>[ReAr_18.77180591]</t>
  </si>
  <si>
    <t>[ReAr_18.77180611]</t>
  </si>
  <si>
    <t>[ReAr_18.77180711]</t>
  </si>
  <si>
    <t>[ReAr_18.77180811]</t>
  </si>
  <si>
    <t>[ReAr_18.77181011]</t>
  </si>
  <si>
    <t>[ReAr_18.77181021]</t>
  </si>
  <si>
    <t>[ReAr_18.77181031]</t>
  </si>
  <si>
    <t>[ReAr_18.77181041]</t>
  </si>
  <si>
    <t>[ReAr_18.77181051]</t>
  </si>
  <si>
    <t>[ReAr_18.77181091]</t>
  </si>
  <si>
    <t>[ReAr_18.77181111]</t>
  </si>
  <si>
    <t>[ReAr_18.77189911]</t>
  </si>
  <si>
    <t>[ReAr_18.77280111]</t>
  </si>
  <si>
    <t>[ReAr_18.77280121]</t>
  </si>
  <si>
    <t>[ReAr_18.77280131]</t>
  </si>
  <si>
    <t>[ReAr_18.77280141]</t>
  </si>
  <si>
    <t>[ReAr_18.77280151]</t>
  </si>
  <si>
    <t>[ReAr_18.77280191]</t>
  </si>
  <si>
    <t>[ReAr_18.77280211]</t>
  </si>
  <si>
    <t>[ReAr_18.77280221]</t>
  </si>
  <si>
    <t>[ReAr_18.77280231]</t>
  </si>
  <si>
    <t>[ReAr_18.77280291]</t>
  </si>
  <si>
    <t>[ReAr_18.77280311]</t>
  </si>
  <si>
    <t>[ReAr_18.77280411]</t>
  </si>
  <si>
    <t>[ReAr_18.77281011]</t>
  </si>
  <si>
    <t>[ReAr_18.77281021]</t>
  </si>
  <si>
    <t>[ReAr_18.77281091]</t>
  </si>
  <si>
    <t>[ReAr_18.77289911]</t>
  </si>
  <si>
    <t>[ReAr_18.77380111]</t>
  </si>
  <si>
    <t>[ReAr_18.77381011]</t>
  </si>
  <si>
    <t>[ReAr_18.77381021]</t>
  </si>
  <si>
    <t>[ReAr_18.77381091]</t>
  </si>
  <si>
    <t>[ReAr_18.77389911]</t>
  </si>
  <si>
    <t>[ReAr_18.77400000]</t>
  </si>
  <si>
    <t>[ReAr_18.77400011]</t>
  </si>
  <si>
    <t>[ReAr_18.77481011]</t>
  </si>
  <si>
    <t>[ReAr_18.77500000]</t>
  </si>
  <si>
    <t>[ReAr_18.77580111]</t>
  </si>
  <si>
    <t>[ReAr_18.77580121]</t>
  </si>
  <si>
    <t>[ReAr_18.77589911]</t>
  </si>
  <si>
    <t>[ReAr_18.77600000]</t>
  </si>
  <si>
    <t>[ReAr_18.77600011]</t>
  </si>
  <si>
    <t>[ReAr_18.77681011]</t>
  </si>
  <si>
    <t>[ReAr_18.77700000]</t>
  </si>
  <si>
    <t>[ReAr_18.77700011]</t>
  </si>
  <si>
    <t>[ReAr_18.77800000]</t>
  </si>
  <si>
    <t>[ReAr_18.77800011]</t>
  </si>
  <si>
    <t>[ReAr_18.79100113]</t>
  </si>
  <si>
    <t>[ReAr_18.79100114]</t>
  </si>
  <si>
    <t>[ReAr_18.79100611]</t>
  </si>
  <si>
    <t>[ReAr_18.79100612]</t>
  </si>
  <si>
    <t>[ReAr_18.79100621]</t>
  </si>
  <si>
    <t>[ReAr_18.79100913]</t>
  </si>
  <si>
    <t>[ReAr_18.79210111]</t>
  </si>
  <si>
    <t>[ReAr_18.79220111]</t>
  </si>
  <si>
    <t>[ReAr_18.79220121]</t>
  </si>
  <si>
    <t>[ReAr_18.79220611]</t>
  </si>
  <si>
    <t>[ReAr_18.79220612]</t>
  </si>
  <si>
    <t>[ReAr_18.79229912]</t>
  </si>
  <si>
    <t>[ReAr_18.79239911]</t>
  </si>
  <si>
    <t>[ReAr_18.79239913]</t>
  </si>
  <si>
    <t>[ReAr_18.79300000]</t>
  </si>
  <si>
    <t>[ReAr_18.79300111]</t>
  </si>
  <si>
    <t>[ReAr_18.79300211]</t>
  </si>
  <si>
    <t>[ReAr_18.79300212]</t>
  </si>
  <si>
    <t>[ReAr_18.79900312]</t>
  </si>
  <si>
    <t>[ReAr_18.79900313]</t>
  </si>
  <si>
    <t>[ReAr_18.79900314]</t>
  </si>
  <si>
    <t>[ReAr_18.79900611]</t>
  </si>
  <si>
    <t>[ReAr_18.79901221]</t>
  </si>
  <si>
    <t>[ReAr_18.79909911]</t>
  </si>
  <si>
    <t>[ReAr_18.79909912]</t>
  </si>
  <si>
    <t>[ReAr_18.79909913]</t>
  </si>
  <si>
    <t>[ReAr_18.79909914]</t>
  </si>
  <si>
    <t>[ReAr_18.79909921]</t>
  </si>
  <si>
    <t>[ReAr_18.79909922]</t>
  </si>
  <si>
    <t>[ReAr_18.81100000]</t>
  </si>
  <si>
    <t>[ReAr_18.81180111]</t>
  </si>
  <si>
    <t>[ReAr_18.81180121]</t>
  </si>
  <si>
    <t>[ReAr_18.81180131]</t>
  </si>
  <si>
    <t>[ReAr_18.81180141]</t>
  </si>
  <si>
    <t>[ReAr_18.81180151]</t>
  </si>
  <si>
    <t>[ReAr_18.81180161]</t>
  </si>
  <si>
    <t>[ReAr_18.81180171]</t>
  </si>
  <si>
    <t>[ReAr_18.81190011]</t>
  </si>
  <si>
    <t>[ReAr_18.81200000]</t>
  </si>
  <si>
    <t>[ReAr_18.81280111]</t>
  </si>
  <si>
    <t>[ReAr_18.81280121]</t>
  </si>
  <si>
    <t>[ReAr_18.81280131]</t>
  </si>
  <si>
    <t>[ReAr_18.81280141]</t>
  </si>
  <si>
    <t>[ReAr_18.81280151]</t>
  </si>
  <si>
    <t>[ReAr_18.81280161]</t>
  </si>
  <si>
    <t>[ReAr_18.81290011]</t>
  </si>
  <si>
    <t>[ReAr_18.82000000]</t>
  </si>
  <si>
    <t>[ReAr_18.82100000]</t>
  </si>
  <si>
    <t>[ReAr_18.82130011]</t>
  </si>
  <si>
    <t>[ReAr_18.82180111]</t>
  </si>
  <si>
    <t>[ReAr_18.82180121]</t>
  </si>
  <si>
    <t>[ReAr_18.82200000]</t>
  </si>
  <si>
    <t>[ReAr_18.82200011]</t>
  </si>
  <si>
    <t>[ReAr_18.82200012]</t>
  </si>
  <si>
    <t>[ReAr_18.82300000]</t>
  </si>
  <si>
    <t>[ReAr_18.82300011]</t>
  </si>
  <si>
    <t>[ReAr_18.83000000]</t>
  </si>
  <si>
    <t>[ReAr_18.83000611]</t>
  </si>
  <si>
    <t>[ReAr_18.83000711]</t>
  </si>
  <si>
    <t>[ReAr_18.84100000]</t>
  </si>
  <si>
    <t>[ReAr_18.84180111]</t>
  </si>
  <si>
    <t>[ReAr_18.84180311]</t>
  </si>
  <si>
    <t>[ReAr_18.84180511]</t>
  </si>
  <si>
    <t>[ReAr_18.84180811]</t>
  </si>
  <si>
    <t>[ReAr_18.84181011]</t>
  </si>
  <si>
    <t>[ReAr_18.84181021]</t>
  </si>
  <si>
    <t>[ReAr_18.84181051]</t>
  </si>
  <si>
    <t>[ReAr_18.84181061]</t>
  </si>
  <si>
    <t>[ReAr_18.84181071]</t>
  </si>
  <si>
    <t>[ReAr_18.84181091]</t>
  </si>
  <si>
    <t>[ReAr_18.84189911]</t>
  </si>
  <si>
    <t>[ReAr_18.84200000]</t>
  </si>
  <si>
    <t>[ReAr_18.84280111]</t>
  </si>
  <si>
    <t>[ReAr_18.84280311]</t>
  </si>
  <si>
    <t>[ReAr_18.84280511]</t>
  </si>
  <si>
    <t>[ReAr_18.84281011]</t>
  </si>
  <si>
    <t>[ReAr_18.84281021]</t>
  </si>
  <si>
    <t>[ReAr_18.84281051]</t>
  </si>
  <si>
    <t>[ReAr_18.84281061]</t>
  </si>
  <si>
    <t>[ReAr_18.84281071]</t>
  </si>
  <si>
    <t>[ReAr_18.84281091]</t>
  </si>
  <si>
    <t>[ReAr_18.84289911]</t>
  </si>
  <si>
    <t>[ReAr_18.84300000]</t>
  </si>
  <si>
    <t>[ReAr_18.84380111]</t>
  </si>
  <si>
    <t>[ReAr_18.84381011]</t>
  </si>
  <si>
    <t>[ReAr_18.84381021]</t>
  </si>
  <si>
    <t>[ReAr_18.84381091]</t>
  </si>
  <si>
    <t>[ReAr_18.84389911]</t>
  </si>
  <si>
    <t>[ReAr_18.84400000]</t>
  </si>
  <si>
    <t>[ReAr_18.84400011]</t>
  </si>
  <si>
    <t>[ReAr_18.84481011]</t>
  </si>
  <si>
    <t>[ReAr_18.84500000]</t>
  </si>
  <si>
    <t>[ReAr_18.84580111]</t>
  </si>
  <si>
    <t>[ReAr_18.84600000]</t>
  </si>
  <si>
    <t>[ReAr_18.84680111]</t>
  </si>
  <si>
    <t>[ReAr_18.84700000]</t>
  </si>
  <si>
    <t>[ReAr_18.84780111]</t>
  </si>
  <si>
    <t>[ReAr_18.84800000]</t>
  </si>
  <si>
    <t>[ReAr_18.84880111]</t>
  </si>
  <si>
    <t>[ReAr_18.89100000]</t>
  </si>
  <si>
    <t>[ReAr_18.89100011]</t>
  </si>
  <si>
    <t>[ReAr_18.89900011]</t>
  </si>
  <si>
    <t>[ReAr_18.89980111]</t>
  </si>
  <si>
    <t>[ReAr_18.91111120112]</t>
  </si>
  <si>
    <t>Renúncia de Imposto sobre a Propriedade Territorial Rural - Municípios Conveniados - Multas e Juros</t>
  </si>
  <si>
    <t>[ReAr_18.91111120113]</t>
  </si>
  <si>
    <t>Renúncia de Imposto sobre a Propriedade Territorial Rural - Municípios Conveniados - Dívida Ativa</t>
  </si>
  <si>
    <t>[ReAr_18.91111120114]</t>
  </si>
  <si>
    <t>Renúncia de Imposto sobre a Propriedade Territorial Rural - Municípios Conveniados - Dívida Ativa - Multas e Juros</t>
  </si>
  <si>
    <t>[ReAr_18.91111130311]</t>
  </si>
  <si>
    <t>Renúncia de Imposto sobre a Renda - Retido na Fonte - Trabalho - Principal</t>
  </si>
  <si>
    <t>[ReAr_18.91111130312]</t>
  </si>
  <si>
    <t>Renúncia de Imposto sobre a Renda - Retido na Fonte - Trabalho - Multas e Juros</t>
  </si>
  <si>
    <t>[ReAr_18.91111130313]</t>
  </si>
  <si>
    <t>Renúncia de Imposto sobre a Renda - Retido na Fonte - Trabalho - Dívida Ativa</t>
  </si>
  <si>
    <t>[ReAr_18.91111130314]</t>
  </si>
  <si>
    <t>Renúncia de Imposto sobre a Renda - Retido na Fonte - Trabalho - Dívida Ativa - Multas e Juros</t>
  </si>
  <si>
    <t>[ReAr_18.91111130341]</t>
  </si>
  <si>
    <t>Renúncia de Imposto sobre a Renda - Retido na Fonte - Outros Rendimentos - Principal</t>
  </si>
  <si>
    <t>[ReAr_18.91111130342]</t>
  </si>
  <si>
    <t>Renúncia de Imposto sobre a Renda - Retido na Fonte - Outros Rendimentos - Multas e Juros</t>
  </si>
  <si>
    <t>[ReAr_18.91111130343]</t>
  </si>
  <si>
    <t>Renúncia de Imposto sobre a Renda - Retido na Fonte - Outros Rendimentos - Dívida Ativa</t>
  </si>
  <si>
    <t>[ReAr_18.91111130344]</t>
  </si>
  <si>
    <t>Renúncia de Imposto sobre a Renda - Retido na Fonte - Outros Rendimentos - Dívida Ativa - Multas e Juros</t>
  </si>
  <si>
    <t>[ReAr_18.91111180111]</t>
  </si>
  <si>
    <t>Renúncia de Imposto sobre a Propriedade Predial e Territorial Urbana - Principal</t>
  </si>
  <si>
    <t>[ReAr_18.91111180112]</t>
  </si>
  <si>
    <t>Renúncia de Imposto sobre a Propriedade Predial e Territorial Urbana - Multas e Juros</t>
  </si>
  <si>
    <t>[ReAr_18.91111180113]</t>
  </si>
  <si>
    <t>Renúncia de Imposto sobre a Propriedade Predial e Territorial Urbana - Dívida Ativa</t>
  </si>
  <si>
    <t>[ReAr_18.91111180114]</t>
  </si>
  <si>
    <t>Renúncia de Imposto sobre a Propriedade Predial e Territorial Urbana - Dívida Ativa - Multas e Juros</t>
  </si>
  <si>
    <t>[ReAr_18.91111180141]</t>
  </si>
  <si>
    <t>Renúncia de Imposto sobre Transmissão “Inter Vivos” de Bens Imóveis e de Direitos Reais sobre Imóveis - Principal</t>
  </si>
  <si>
    <t>[ReAr_18.91111180142]</t>
  </si>
  <si>
    <t>Renúncia de Imposto sobre Transmissão “Inter Vivos” de Bens Imóveis e de Direitos Reais sobre Imóveis - Multas e Juros</t>
  </si>
  <si>
    <t>[ReAr_18.91111180143]</t>
  </si>
  <si>
    <t>Renúncia de Imposto sobre Transmissão “Inter Vivos” de Bens Imóveis e de Direitos Reais sobre Imóveis - Dívida Ativa</t>
  </si>
  <si>
    <t>[ReAr_18.91111180144]</t>
  </si>
  <si>
    <t>Renúncia de Imposto sobre Transmissão “Inter Vivos” de Bens Imóveis e de Direitos Reais sobre Imóveis - Dívida Ativa - Multas e Juros</t>
  </si>
  <si>
    <t>[ReAr_18.91111180231]</t>
  </si>
  <si>
    <t>Renúncia de Imposto sobre Serviços de Qualquer Natureza - Principal</t>
  </si>
  <si>
    <t>[ReAr_18.91111180232]</t>
  </si>
  <si>
    <t>Renúncia de Imposto sobre Serviços de Qualquer Natureza - Multas e Juros</t>
  </si>
  <si>
    <t>[ReAr_18.91111180233]</t>
  </si>
  <si>
    <t>Renúncia de Imposto sobre Serviços de Qualquer Natureza - Dívida Ativa</t>
  </si>
  <si>
    <t>[ReAr_18.91111180234]</t>
  </si>
  <si>
    <t>Renúncia de Imposto sobre Serviços de Qualquer Natureza - Dívida Ativa - Multas e Juros</t>
  </si>
  <si>
    <t>[ReAr_18.91111180241]</t>
  </si>
  <si>
    <t>Renúncia de Adicional ISS - Fundo Municipal de Combate à Pobreza - Principal</t>
  </si>
  <si>
    <t>[ReAr_18.91111200000]</t>
  </si>
  <si>
    <t>RENÚNCIA DE TAXAS</t>
  </si>
  <si>
    <t>[ReAr_18.91111210111]</t>
  </si>
  <si>
    <t>Renúncia de Taxas de Inspeção, Controle e Fiscalização - Principal</t>
  </si>
  <si>
    <t>[ReAr_18.91111210112]</t>
  </si>
  <si>
    <t>Renúncia de Taxas de Inspeção, Controle e Fiscalização - Multas e Juros</t>
  </si>
  <si>
    <t>[ReAr_18.91111210113]</t>
  </si>
  <si>
    <t>Renúncia de Taxas de Inspeção, Controle e Fiscalização - Dívida Ativa</t>
  </si>
  <si>
    <t>[ReAr_18.91111210114]</t>
  </si>
  <si>
    <t>Renúncia de Taxas de Inspeção, Controle e Fiscalização - Dívida Ativa - Multas e Juros</t>
  </si>
  <si>
    <t>[ReAr_18.91111210411]</t>
  </si>
  <si>
    <t>Renúncia de Taxa de Controle e Fiscalização Ambiental - Principal</t>
  </si>
  <si>
    <t>[ReAr_18.91111210412]</t>
  </si>
  <si>
    <t>Renúncia de Taxa de Controle e Fiscalização Ambiental - Multas e Juros</t>
  </si>
  <si>
    <t>[ReAr_18.91111210413]</t>
  </si>
  <si>
    <t>Renúncia de Taxa de Controle e Fiscalização Ambiental - Dívida Ativa</t>
  </si>
  <si>
    <t>[ReAr_18.91111210414]</t>
  </si>
  <si>
    <t>Renúncia de Taxa de Controle e Fiscalização Ambiental - Dívida Ativa - Multas e Juros</t>
  </si>
  <si>
    <t>[ReAr_18.91111210511]</t>
  </si>
  <si>
    <t>Renúncia de Taxa de Controle e Fiscalização da Pesca e Aquicultura - Principal</t>
  </si>
  <si>
    <t>[ReAr_18.91111210512]</t>
  </si>
  <si>
    <t>Renúncia de Taxa de Controle e Fiscalização da Pesca e Aquicultura - Multas e Juros</t>
  </si>
  <si>
    <t>[ReAr_18.91111210513]</t>
  </si>
  <si>
    <t>Renúncia de Taxa de Controle e Fiscalização da Pesca e Aquicultura - Dívida Ativa</t>
  </si>
  <si>
    <t>[ReAr_18.91111210514]</t>
  </si>
  <si>
    <t>Renúncia de Taxa de Controle e Fiscalização da Pesca e Aquicultura - Dívida Ativa - Multas e Juros</t>
  </si>
  <si>
    <t>[ReAr_18.91111220111]</t>
  </si>
  <si>
    <t>Renúncia de Taxas pela Prestação de Serviços - Principal</t>
  </si>
  <si>
    <t>[ReAr_18.91111220112]</t>
  </si>
  <si>
    <t>Renúncia de Taxas pela Prestação de Serviços - Multas e Juros</t>
  </si>
  <si>
    <t>[ReAr_18.91111220113]</t>
  </si>
  <si>
    <t>Renúncia de Taxas pela Prestação de Serviços - Dívida Ativa</t>
  </si>
  <si>
    <t>[ReAr_18.91111220114]</t>
  </si>
  <si>
    <t>Renúncia de Taxas pela Prestação de Serviços - Dívida Ativa - Multas e Juros</t>
  </si>
  <si>
    <t>[ReAr_18.91111300000]</t>
  </si>
  <si>
    <t>RENÚNCIA DE CONTRIBUIÇÃO DE MELHORIA</t>
  </si>
  <si>
    <t>[ReAr_18.91111380111]</t>
  </si>
  <si>
    <t>Renúncia de Contribuição de Melhoria para Expansão da Rede de Água Potável e Esgoto Sanitário - Principal</t>
  </si>
  <si>
    <t>[ReAr_18.91111380211]</t>
  </si>
  <si>
    <t>Renúncia de Contribuição de Melhoria para Expansão da Rede de Iluminação Pública na Cidade - Principal</t>
  </si>
  <si>
    <t>[ReAr_18.91111380311]</t>
  </si>
  <si>
    <t>Renúncia de Contribuição de Melhoria para Expansão de Rede de Iluminação Pública Rural - Principal</t>
  </si>
  <si>
    <t>[ReAr_18.91111380411]</t>
  </si>
  <si>
    <t>Renúncia de Contribuição de Melhoria para Pavimentação e Obras Complementares - Principal</t>
  </si>
  <si>
    <t>[ReAr_18.91111389911]</t>
  </si>
  <si>
    <t>Renúncia de Outras Contribuições de Melhoria - Principal</t>
  </si>
  <si>
    <t>[ReAr_18.91211100000]</t>
  </si>
  <si>
    <t>RESTITUIÇÃO DE IMPOSTOS</t>
  </si>
  <si>
    <t>[ReAr_18.91211120111]</t>
  </si>
  <si>
    <t>Restituição de Imposto sobre a Propriedade Territorial Rural - Municípios Conveniados - Principal</t>
  </si>
  <si>
    <t>[ReAr_18.91211120112]</t>
  </si>
  <si>
    <t>Restituição de Imposto sobre a Propriedade Territorial Rural - Municípios Conveniados - Multas e Juros</t>
  </si>
  <si>
    <t>[ReAr_18.91211120113]</t>
  </si>
  <si>
    <t>Restituição de Imposto sobre a Propriedade Territorial Rural - Municípios Conveniados - Dívida Ativa</t>
  </si>
  <si>
    <t>[ReAr_18.91211120114]</t>
  </si>
  <si>
    <t>Restituição de Imposto sobre a Propriedade Territorial Rural - Municípios Conveniados - Dívida Ativa - Multas e Juros</t>
  </si>
  <si>
    <t>[ReAr_18.91211130311]</t>
  </si>
  <si>
    <t>Restituição de Imposto sobre a Renda - Retido na Fonte - Trabalho - Principal</t>
  </si>
  <si>
    <t>[ReAr_18.91211130312]</t>
  </si>
  <si>
    <t>Restituição de Imposto sobre a Renda - Retido na Fonte - Trabalho - Multas e Juros</t>
  </si>
  <si>
    <t>[ReAr_18.91211130313]</t>
  </si>
  <si>
    <t>Restituição de Imposto sobre a Renda - Retido na Fonte - Trabalho - Dívida Ativa</t>
  </si>
  <si>
    <t>[ReAr_18.91211130314]</t>
  </si>
  <si>
    <t>Restituição de Imposto sobre a Renda - Retido na Fonte - Trabalho - Dívida Ativa - Multas e Juros</t>
  </si>
  <si>
    <t>[ReAr_18.91211130341]</t>
  </si>
  <si>
    <t>Restituição de Imposto sobre a Renda - Retido na Fonte - Outros Rendimentos - Principal</t>
  </si>
  <si>
    <t>[ReAr_18.91211130342]</t>
  </si>
  <si>
    <t>Restituição de Imposto sobre a Renda - Retido na Fonte - Outros Rendimentos - Multas e Juros</t>
  </si>
  <si>
    <t>[ReAr_18.91211130343]</t>
  </si>
  <si>
    <t>Restituição de Imposto sobre a Renda - Retido na Fonte - Outros Rendimentos - Dívida Ativa</t>
  </si>
  <si>
    <t>[ReAr_18.91211130344]</t>
  </si>
  <si>
    <t>Restituição de Imposto sobre a Renda - Retido na Fonte - Outros Rendimentos - Dívida Ativa - Multas e Juros</t>
  </si>
  <si>
    <t>[ReAr_18.91211180111]</t>
  </si>
  <si>
    <t>Restituição de Imposto sobre a Propriedade Predial e Territorial Urbana - Principal</t>
  </si>
  <si>
    <t>[ReAr_18.91211180112]</t>
  </si>
  <si>
    <t>Restituição de Imposto sobre a Propriedade Predial e Territorial Urbana - Multas e Juros</t>
  </si>
  <si>
    <t>[ReAr_18.91211180113]</t>
  </si>
  <si>
    <t>Restituição de Imposto sobre a Propriedade Predial e Territorial Urbana - Dívida Ativa</t>
  </si>
  <si>
    <t>[ReAr_18.91211180114]</t>
  </si>
  <si>
    <t>Restituição de Imposto sobre a Propriedade Predial e Territorial Urbana - Dívida Ativa - Multas e Juros</t>
  </si>
  <si>
    <t>[ReAr_18.91211180141]</t>
  </si>
  <si>
    <t>Restituição de Imposto sobre Transmissão “Inter Vivos” de Bens Imóveis e de Direitos Reais sobre Imóveis - Principal</t>
  </si>
  <si>
    <t>[ReAr_18.91211180142]</t>
  </si>
  <si>
    <t>Restituição de Imposto sobre Transmissão “Inter Vivos” de Bens Imóveis e de Direitos Reais sobre Imóveis - Multas e Juros</t>
  </si>
  <si>
    <t>[ReAr_18.91211180143]</t>
  </si>
  <si>
    <t>Restituição de Imposto sobre Transmissão “Inter Vivos” de Bens Imóveis e de Direitos Reais sobre Imóveis - Dívida Ativa</t>
  </si>
  <si>
    <t>[ReAr_18.91211180144]</t>
  </si>
  <si>
    <t>Restituição de Imposto sobre Transmissão “Inter Vivos” de Bens Imóveis e de Direitos Reais sobre Imóveis - Dívida Ativa - Multas e Juros</t>
  </si>
  <si>
    <t>[ReAr_18.91211180231]</t>
  </si>
  <si>
    <t>Restituição de Imposto sobre Serviços de Qualquer Natureza - Principal</t>
  </si>
  <si>
    <t>[ReAr_18.91211180232]</t>
  </si>
  <si>
    <t>Restituição de Imposto sobre Serviços de Qualquer Natureza - Multas e Juros</t>
  </si>
  <si>
    <t>[ReAr_18.91211180233]</t>
  </si>
  <si>
    <t>Restituição de Imposto sobre Serviços de Qualquer Natureza - Dívida Ativa</t>
  </si>
  <si>
    <t>[ReAr_18.91211180234]</t>
  </si>
  <si>
    <t>Restituição de Imposto sobre Serviços de Qualquer Natureza - Dívida Ativa - Multas e Juros</t>
  </si>
  <si>
    <t>[ReAr_18.91211180241]</t>
  </si>
  <si>
    <t>Restituição de Adicional ISS - Fundo Municipal de Combate à Pobreza - Principal</t>
  </si>
  <si>
    <t>[ReAr_18.91211200000]</t>
  </si>
  <si>
    <t>RESTITUIÇÃO DE TAXAS</t>
  </si>
  <si>
    <t>[ReAr_18.91211210111]</t>
  </si>
  <si>
    <t>Restituição de Taxas de Inspeção, Controle e Fiscalização - Principal</t>
  </si>
  <si>
    <t>[ReAr_18.91211210112]</t>
  </si>
  <si>
    <t>Restituição de Taxas de Inspeção, Controle e Fiscalização - Multas e Juros</t>
  </si>
  <si>
    <t>[ReAr_18.91211210113]</t>
  </si>
  <si>
    <t>Restituição de Taxas de Inspeção, Controle e Fiscalização - Dívida Ativa</t>
  </si>
  <si>
    <t>[ReAr_18.91211210114]</t>
  </si>
  <si>
    <t>Restituição de Taxas de Inspeção, Controle e Fiscalização - Dívida Ativa - Multas e Juros</t>
  </si>
  <si>
    <t>[ReAr_18.91211210411]</t>
  </si>
  <si>
    <t>Restituição de Taxa de Controle e Fiscalização Ambiental - Principal</t>
  </si>
  <si>
    <t>[ReAr_18.91211210412]</t>
  </si>
  <si>
    <t>Restituição de Taxa de Controle e Fiscalização Ambiental - Multas e Juros</t>
  </si>
  <si>
    <t>[ReAr_18.91211210413]</t>
  </si>
  <si>
    <t>Restituição de Taxa de Controle e Fiscalização Ambiental - Dívida Ativa</t>
  </si>
  <si>
    <t>[ReAr_18.91211210414]</t>
  </si>
  <si>
    <t>Restituição de Taxa de Controle e Fiscalização Ambiental - Dívida Ativa - Multas e Juros</t>
  </si>
  <si>
    <t>[ReAr_18.91211210511]</t>
  </si>
  <si>
    <t>Restituição de Taxa de Controle e Fiscalização da Pesca e Aquicultura - Principal</t>
  </si>
  <si>
    <t>[ReAr_18.91211210512]</t>
  </si>
  <si>
    <t>Restituição de Taxa de Controle e Fiscalização da Pesca e Aquicultura - Multas e Juros</t>
  </si>
  <si>
    <t>[ReAr_18.91211210513]</t>
  </si>
  <si>
    <t>Restituição de Taxa de Controle e Fiscalização da Pesca e Aquicultura - Dívida Ativa</t>
  </si>
  <si>
    <t>[ReAr_18.91211210514]</t>
  </si>
  <si>
    <t>Restituição de Taxa de Controle e Fiscalização da Pesca e Aquicultura - Dívida Ativa - Multas e Juros</t>
  </si>
  <si>
    <t>[ReAr_18.91211220111]</t>
  </si>
  <si>
    <t>Restituição de Taxas pela Prestação de Serviços - Principal</t>
  </si>
  <si>
    <t>[ReAr_18.91211220112]</t>
  </si>
  <si>
    <t>Restituição de Taxas pela Prestação de Serviços - Multas e Juros</t>
  </si>
  <si>
    <t>[ReAr_18.91211220113]</t>
  </si>
  <si>
    <t>Restituição de Taxas pela Prestação de Serviços - Dívida Ativa</t>
  </si>
  <si>
    <t>[ReAr_18.91211220114]</t>
  </si>
  <si>
    <t>Restituição de Taxas pela Prestação de Serviços - Dívida Ativa - Multas e Juros</t>
  </si>
  <si>
    <t>[ReAr_18.91211300000]</t>
  </si>
  <si>
    <t>RESTITUIÇÃO DE CONTRIBUIÇÃO DE MELHORIA</t>
  </si>
  <si>
    <t>[ReAr_18.91211380111]</t>
  </si>
  <si>
    <t>Restituição de Contribuição de Melhoria para Expansão da Rede de Água Potável e Esgoto Sanitário - Principal</t>
  </si>
  <si>
    <t>[ReAr_18.91211380211]</t>
  </si>
  <si>
    <t>Restituição de Contribuição de Melhoria para Expansão da Rede de Iluminação Pública na Cidade - Principal</t>
  </si>
  <si>
    <t>[ReAr_18.91211380311]</t>
  </si>
  <si>
    <t>Restituição de Contribuição de Melhoria para Expansão de Rede de Iluminação Pública Rural - Principal</t>
  </si>
  <si>
    <t>[ReAr_18.91211380411]</t>
  </si>
  <si>
    <t>Restituição de Contribuição de Melhoria para Pavimentação e Obras Complementares - Principal</t>
  </si>
  <si>
    <t>[ReAr_18.91211389911]</t>
  </si>
  <si>
    <t>Restituição de Outras Contribuições de Melhoria - Principal</t>
  </si>
  <si>
    <t>[ReAr_18.91217181011]</t>
  </si>
  <si>
    <t>Restituição de Transferências de Convênios da União para o Sistema Único de Saúde - SUS - Principal</t>
  </si>
  <si>
    <t>[ReAr_18.91217181021]</t>
  </si>
  <si>
    <t>Restituição de Transferências de Convênios da União Destinadas a Programas de Educação - Principal</t>
  </si>
  <si>
    <t>[ReAr_18.91217181031]</t>
  </si>
  <si>
    <t>Restituição de Transferências de Convênios da União Destinadas a Programas de Assistência Social - Principal</t>
  </si>
  <si>
    <t>[ReAr_18.91217181041]</t>
  </si>
  <si>
    <t>Restituição de Transferências de Convênios da União Destinadas a Programas de Combate à Fome - Principal</t>
  </si>
  <si>
    <t>[ReAr_18.91217181051]</t>
  </si>
  <si>
    <t>Restituição de Transferências de Convênios da União Destinadas a Programas de Saneamento Básico - Principal</t>
  </si>
  <si>
    <t>[ReAr_18.91217181091]</t>
  </si>
  <si>
    <t>Restituição de Outras Transferências de Convênios da União - Principal</t>
  </si>
  <si>
    <t>[ReAr_18.91217281011]</t>
  </si>
  <si>
    <t>Restituição de Transferências de Convênio dos Estados para o Sistema Único de Saúde - SUS - Principal</t>
  </si>
  <si>
    <t>[ReAr_18.91217281021]</t>
  </si>
  <si>
    <t>Restituição de Transferências de Convênio dos Estados Destinadas a Programas de Educação - Principal</t>
  </si>
  <si>
    <t>[ReAr_18.91217281091]</t>
  </si>
  <si>
    <t>[ReAr_18.91217289911]</t>
  </si>
  <si>
    <t>Restituição de Outras Transferências dos Estados - Principal</t>
  </si>
  <si>
    <t>[ReAr_18.91217380211]</t>
  </si>
  <si>
    <t>Restituição de Transferências de Municípios a Consórcios Públicos - Principal</t>
  </si>
  <si>
    <t>[ReAr_18.91217381011]</t>
  </si>
  <si>
    <t>Restituição de Transferências de Convênio dos Municípios para o Sistema Único de Saúde - SUS - Principal</t>
  </si>
  <si>
    <t>[ReAr_18.91217381021]</t>
  </si>
  <si>
    <t>Restituição de Transferências de Convênio dos Municípios destinadas a Programas de Educação - Principal</t>
  </si>
  <si>
    <t>[ReAr_18.91217381091]</t>
  </si>
  <si>
    <t>Restituição de Outras Transferências de Convênios dos Municípios - Principal</t>
  </si>
  <si>
    <t>[ReAr_18.91217389911]</t>
  </si>
  <si>
    <t>Restituição de Outras Transferências dos Municípios - Principal</t>
  </si>
  <si>
    <t>[ReAr_18.91217481011]</t>
  </si>
  <si>
    <t>Restituição de Transferência de Convênios de Instituições Privadas - Principal</t>
  </si>
  <si>
    <t>[ReAr_18.91911120111]</t>
  </si>
  <si>
    <t>Outras Deduções de Imposto sobre a Propriedade Territorial Rural - Municípios Conveniados - Principal</t>
  </si>
  <si>
    <t>[ReAr_18.91911120112]</t>
  </si>
  <si>
    <t>Outras Deduções de Imposto sobre a Propriedade Territorial Rural - Municípios Conveniados - Multas e Juros</t>
  </si>
  <si>
    <t>[ReAr_18.91911120113]</t>
  </si>
  <si>
    <t>Outras Deduções de Imposto sobre a Propriedade Territorial Rural - Municípios Conveniados - Dívida Ativa</t>
  </si>
  <si>
    <t>[ReAr_18.91911120114]</t>
  </si>
  <si>
    <t>Outras Deduções de Imposto sobre a Propriedade Territorial Rural - Municípios Conveniados - Dívida Ativa - Multas e Juros</t>
  </si>
  <si>
    <t>[ReAr_18.91911130311]</t>
  </si>
  <si>
    <t>Outras Deduções de Imposto sobre a Renda - Retido na Fonte - Trabalho - Principal</t>
  </si>
  <si>
    <t>[ReAr_18.91911130312]</t>
  </si>
  <si>
    <t>Outras Deduções de Imposto sobre a Renda - Retido na Fonte - Trabalho - Multas e Juros</t>
  </si>
  <si>
    <t>[ReAr_18.91911130313]</t>
  </si>
  <si>
    <t>Outras Deduções de Imposto sobre a Renda - Retido na Fonte - Trabalho - Dívida Ativa</t>
  </si>
  <si>
    <t>[ReAr_18.91911130314]</t>
  </si>
  <si>
    <t>Outras Deduções de Imposto sobre a Renda - Retido na Fonte - Trabalho - Dívida Ativa - Multas e Juros</t>
  </si>
  <si>
    <t>[ReAr_18.91911130342]</t>
  </si>
  <si>
    <t>Outras Deduções de Imposto sobre a Renda - Retido na Fonte - Outros Rendimentos - Multas e Juros</t>
  </si>
  <si>
    <t>[ReAr_18.91911130343]</t>
  </si>
  <si>
    <t>Outras Deduções de Imposto sobre a Renda - Retido na Fonte - Outros Rendimentos - Dívida Ativa</t>
  </si>
  <si>
    <t>[ReAr_18.91911130344]</t>
  </si>
  <si>
    <t>Outras Deduções de Imposto sobre a Renda - Retido na Fonte - Outros Rendimentos - Dívida Ativa - Multas e Juros</t>
  </si>
  <si>
    <t>[ReAr_18.91911180112]</t>
  </si>
  <si>
    <t>Outras Deduções de Imposto sobre a Propriedade Predial e Territorial Urbana - Multas e Juros</t>
  </si>
  <si>
    <t>[ReAr_18.91911180114]</t>
  </si>
  <si>
    <t>Outras Deduções de Imposto sobre a Propriedade Predial e Territorial Urbana - Dívida Ativa - Multas e Juros</t>
  </si>
  <si>
    <t>[ReAr_18.91911180142]</t>
  </si>
  <si>
    <t>Outras Deduções de Imposto sobre Transmissão “Inter Vivos” de Bens Imóveis e de Direitos Reais sobre Imóveis - Multas e Juros</t>
  </si>
  <si>
    <t>[ReAr_18.91911180143]</t>
  </si>
  <si>
    <t>Outras Deduções de Imposto sobre Transmissão “Inter Vivos” de Bens Imóveis e de Direitos Reais sobre Imóveis - Dívida Ativa</t>
  </si>
  <si>
    <t>[ReAr_18.91911180144]</t>
  </si>
  <si>
    <t>Outras Deduções de Imposto sobre Transmissão “Inter Vivos” de Bens Imóveis e de Direitos Reais sobre Imóveis - Dívida Ativa - Multas e Juros</t>
  </si>
  <si>
    <t>[ReAr_18.91911180232]</t>
  </si>
  <si>
    <t>Outras Deduções de Imposto sobre Serviços de Qualquer Natureza - Multas e Juros</t>
  </si>
  <si>
    <t>[ReAr_18.91911180233]</t>
  </si>
  <si>
    <t>Outras Deduções de Imposto sobre Serviços de Qualquer Natureza - Dívida Ativa</t>
  </si>
  <si>
    <t>[ReAr_18.91911180234]</t>
  </si>
  <si>
    <t>Outras Deduções de Imposto sobre Serviços de Qualquer Natureza - Dívida Ativa - Multas e Juros</t>
  </si>
  <si>
    <t>[ReAr_18.91911180241]</t>
  </si>
  <si>
    <t>Outras Deduções de Adicional ISS - Fundo Municipal de Combate à Pobreza - Principal</t>
  </si>
  <si>
    <t>[ReAr_18.91911210112]</t>
  </si>
  <si>
    <t>Outras Deduções de Taxas de Inspeção, Controle e Fiscalização - Multas e Juros</t>
  </si>
  <si>
    <t>[ReAr_18.91911210113]</t>
  </si>
  <si>
    <t>Outras Deduções de Taxas de Inspeção, Controle e Fiscalização - Dívida Ativa</t>
  </si>
  <si>
    <t>[ReAr_18.91911210114]</t>
  </si>
  <si>
    <t>Outras Deduções de Taxas de Inspeção, Controle e Fiscalização - Dívida Ativa - Multas e Juros</t>
  </si>
  <si>
    <t>[ReAr_18.91911210412]</t>
  </si>
  <si>
    <t>Outras Deduções de Taxa de Controle e Fiscalização Ambiental - Multas e Juros</t>
  </si>
  <si>
    <t>[ReAr_18.91911210413]</t>
  </si>
  <si>
    <t>Outras Deduções de Taxa de Controle e Fiscalização Ambiental - Dívida Ativa</t>
  </si>
  <si>
    <t>[ReAr_18.91911210414]</t>
  </si>
  <si>
    <t>Outras Deduções de Taxa de Controle e Fiscalização Ambiental - Dívida Ativa - Multas e Juros</t>
  </si>
  <si>
    <t>[ReAr_18.91911210511]</t>
  </si>
  <si>
    <t>Outras Deduções de Taxa de Controle e Fiscalização da Pesca e Aquicultura - Principal</t>
  </si>
  <si>
    <t>[ReAr_18.91911210512]</t>
  </si>
  <si>
    <t>Outras Deduções de Taxa de Controle e Fiscalização da Pesca e Aquicultura - Multas e Juros</t>
  </si>
  <si>
    <t>[ReAr_18.91911210513]</t>
  </si>
  <si>
    <t>Outras Deduções de Taxa de Controle e Fiscalização da Pesca e Aquicultura - Dívida Ativa</t>
  </si>
  <si>
    <t>[ReAr_18.91911210514]</t>
  </si>
  <si>
    <t>Outras Deduções de Taxa de Controle e Fiscalização da Pesca e Aquicultura - Dívida Ativa - Multas e Juros</t>
  </si>
  <si>
    <t>[ReAr_18.91911220112]</t>
  </si>
  <si>
    <t>Outras Deduções de Taxas pela Prestação de Serviços - Multas e Juros</t>
  </si>
  <si>
    <t>[ReAr_18.91911220113]</t>
  </si>
  <si>
    <t>Outras Deduções de Taxas pela Prestação de Serviços - Dívida Ativa</t>
  </si>
  <si>
    <t>[ReAr_18.91911220114]</t>
  </si>
  <si>
    <t>Outras Deduções de Taxas pela Prestação de Serviços - Dívida Ativa - Multas e Juros</t>
  </si>
  <si>
    <t>[ReAr_18.91911380111]</t>
  </si>
  <si>
    <t>Outras Deduções de Contribuição de Melhoria para Expansão da Rede de Água Potável e Esgoto Sanitário - Principal</t>
  </si>
  <si>
    <t>[ReAr_18.91911380211]</t>
  </si>
  <si>
    <t>Outras Deduções de Contribuição de Melhoria para Expansão da Rede de Iluminação Pública na Cidade - Principal</t>
  </si>
  <si>
    <t>[ReAr_18.91911380311]</t>
  </si>
  <si>
    <t>Outras Deduções de Contribuição de Melhoria para Expansão de Rede de Iluminação Pública Rural - Principal</t>
  </si>
  <si>
    <t>[ReAr_18.91911380411]</t>
  </si>
  <si>
    <t>Outras Deduções de Contribuição de Melhoria para Pavimentação e Obras Complementares - Principal</t>
  </si>
  <si>
    <t>[ReAr_18.92224180111]</t>
  </si>
  <si>
    <t>Restituição de Transferências da União a Consórcios Públicos - Principal</t>
  </si>
  <si>
    <t>[ReAr_18.92224180311]</t>
  </si>
  <si>
    <t>[ReAr_18.92224180511]</t>
  </si>
  <si>
    <t>Restituição de Transferências de Recursos Destinados a Programas de Educação - Principal</t>
  </si>
  <si>
    <t>[ReAr_18.92224180811]</t>
  </si>
  <si>
    <t>Restituição de Transferências Advindas de Emendas Parlamentares Individuais - Principal</t>
  </si>
  <si>
    <t>[ReAr_18.92224181011]</t>
  </si>
  <si>
    <t>Restituição de Transferências de Convênio da União para o Sistema Único de Saúde - SUS - Principal</t>
  </si>
  <si>
    <t>[ReAr_18.92224181021]</t>
  </si>
  <si>
    <t>Restituição de Transferências de Convênio da União destinadas a Programas de Educação -  - Principal</t>
  </si>
  <si>
    <t>[ReAr_18.92224181051]</t>
  </si>
  <si>
    <t>Restituição de Transferências de Convênios da União destinadas a Programas de Saneamento Básico - Principal</t>
  </si>
  <si>
    <t>[ReAr_18.92224181061]</t>
  </si>
  <si>
    <t>Restituição de Transferências de Convênios da União destinadas a Programas de Meio Ambiente - Principal</t>
  </si>
  <si>
    <t>[ReAr_18.92224181071]</t>
  </si>
  <si>
    <t>Restituição de Transferências de Convênios da União destinadas a Programas de Infraestrutura em Transporte - Principal</t>
  </si>
  <si>
    <t>[ReAr_18.92224181091]</t>
  </si>
  <si>
    <t>[ReAr_18.92224280111]</t>
  </si>
  <si>
    <t>Restituição de Transferências dos Estados e Distrito Federal a Consórcios Públicos - Principal</t>
  </si>
  <si>
    <t>[ReAr_18.92224280311]</t>
  </si>
  <si>
    <t>[ReAr_18.92224280511]</t>
  </si>
  <si>
    <t>[ReAr_18.92224281011]</t>
  </si>
  <si>
    <t>Restituição de Transferências de Convênios dos Estados para o Sistema Único de Saúde - SUS - Principal</t>
  </si>
  <si>
    <t>[ReAr_18.92224281021]</t>
  </si>
  <si>
    <t>Restituição de Transferências de Convênios dos Estados destinadas a Programas de Educação - Principal</t>
  </si>
  <si>
    <t>[ReAr_18.92224281051]</t>
  </si>
  <si>
    <t>Restituição de Transferências de Convênios dos Estados destinadas a Programas de Saneamento Básico - Principal</t>
  </si>
  <si>
    <t>[ReAr_18.92224281061]</t>
  </si>
  <si>
    <t>Restituição de Transferências de Convênios dos Estados destinadas a Programas de Meio Ambiente - Principal</t>
  </si>
  <si>
    <t>[ReAr_18.92224281071]</t>
  </si>
  <si>
    <t>Restituição de Transferências de Convênios dos Estados destinadas a Programas de Infraestrutura em Transporte - Principal</t>
  </si>
  <si>
    <t>[ReAr_18.92224289911]</t>
  </si>
  <si>
    <t>[ReAr_18.92224300000]</t>
  </si>
  <si>
    <t>[ReAr_18.92224380111]</t>
  </si>
  <si>
    <t>[ReAr_18.92224381011]</t>
  </si>
  <si>
    <t>Restituição de Transferências de Convênios dos Municípios destinados a Programas de Saúde - Principal</t>
  </si>
  <si>
    <t>[ReAr_18.92224381021]</t>
  </si>
  <si>
    <t>Restituição de Transferências de Convênios dos Municípios destinadas a Programas de Educação - Principal</t>
  </si>
  <si>
    <t>[ReAr_18.92224381091]</t>
  </si>
  <si>
    <t>[ReAr_18.92224389911]</t>
  </si>
  <si>
    <t>[ReAr_18.92224400000]</t>
  </si>
  <si>
    <t>[ReAr_18.92224400011]</t>
  </si>
  <si>
    <t>[ReAr_18.92224481011]</t>
  </si>
  <si>
    <t>Restituição de Transferências de Convênios de Instituições Privadas - Principal</t>
  </si>
  <si>
    <t>[ReAr_18.92224500000]</t>
  </si>
  <si>
    <t>RESTITUIÇÃO DE TRANSFERÊNCIAS DE OUTRAS INSTITUIÇÕES PÚBLICAS</t>
  </si>
  <si>
    <t>[ReAr_18.92224580111]</t>
  </si>
  <si>
    <t>Restituição de Transferências de Outras Instituições Públicas - Principal</t>
  </si>
  <si>
    <t>[ReAr_18.92224600000]</t>
  </si>
  <si>
    <t>RESTITUIÇÃO DE TRANSFERÊNCIAS DO EXTERIOR</t>
  </si>
  <si>
    <t>[ReAr_18.92224680111]</t>
  </si>
  <si>
    <t>Restituição de Transferências do Exterior - Principal</t>
  </si>
  <si>
    <t>[ReAr_18.92224700000]</t>
  </si>
  <si>
    <t>RESTITUIÇÃO DE TRANSFERÊNCIAS DE PESSOAS FÍSICAS</t>
  </si>
  <si>
    <t>[ReAr_18.92224780111]</t>
  </si>
  <si>
    <t>Restituição de Transferências de Pessoas Físicas - Principal</t>
  </si>
  <si>
    <t>[ReAr_18.92224800000]</t>
  </si>
  <si>
    <t>RESTITUIÇÃO DE TRANSFERÊNCIAS PROVENIENTES DE DEPÓSITOS NÃO IDENTIFICADOS</t>
  </si>
  <si>
    <t>[ReAr_18.92224880111]</t>
  </si>
  <si>
    <t>Restituição de Transferências Provenientes de Depósito Não Identificados - Específica E/M - Principal</t>
  </si>
  <si>
    <t>Subsídio do Prefeito - Janeiro</t>
  </si>
  <si>
    <t>Subsídio do Prefeito - Fevereiro</t>
  </si>
  <si>
    <t>Subsídio do Prefeito - Março</t>
  </si>
  <si>
    <t>Subsídio do Prefeito - Abril</t>
  </si>
  <si>
    <t>Subsídio do Prefeito - Maio</t>
  </si>
  <si>
    <t>Subsídio do Prefeito - Junho</t>
  </si>
  <si>
    <t>Subsídio do Prefeito - Julho</t>
  </si>
  <si>
    <t>Subsídio do Prefeito - Agosto</t>
  </si>
  <si>
    <t>Subsídio do Prefeito - Setembro</t>
  </si>
  <si>
    <t>Subsídio do Prefeito - Outubro</t>
  </si>
  <si>
    <t>Subsídio do Prefeito - Novembro</t>
  </si>
  <si>
    <t>Subsídio do Prefeito - Dezembro</t>
  </si>
  <si>
    <t>Subsídio do Prefeito - 13o Salário</t>
  </si>
  <si>
    <t>INFORMAÇÃO</t>
  </si>
  <si>
    <t>Qual foi o tipo de instrumento normativo que instituiu a programação financeira?</t>
  </si>
  <si>
    <t>Decreto</t>
  </si>
  <si>
    <t>Se a resposta à pergunta anterior foi "Outro instrumento normativo", informe o nome do instrumento normativo que estabeleceu a programação financeira:</t>
  </si>
  <si>
    <t>Portaria</t>
  </si>
  <si>
    <t>Qual foi o número do instrumento normativo que instruiu a programação financeira?</t>
  </si>
  <si>
    <t>Outro instrumento normativo</t>
  </si>
  <si>
    <t>Insira abaixo os valores bimestrais previstos na programação financeira:</t>
  </si>
  <si>
    <t>1º Bimestre</t>
  </si>
  <si>
    <t>2º Bimestre</t>
  </si>
  <si>
    <t>3º Bimestre</t>
  </si>
  <si>
    <t>4º Bimestre</t>
  </si>
  <si>
    <t>5º Bimestre</t>
  </si>
  <si>
    <t>6º Bimestre</t>
  </si>
  <si>
    <t>Qual foi o tipo de instrumento normativo que instituiu o cronograma de execução mensal de desembolso?</t>
  </si>
  <si>
    <t>Se a resposta à pergunta anterior foi "Outro instrumento normativo", informe o nome do instrumento normativo que instituiu o cronograma de execução mensal de desembolso?</t>
  </si>
  <si>
    <t>Qual foi o número do instrumento normativo que instituiu o cronograma de execução mensal de desembolso?</t>
  </si>
  <si>
    <t>Insira abaixo os valores mensais previstos no cronograma de execução mensal de desembolso:</t>
  </si>
  <si>
    <r>
      <rPr>
        <b/>
        <sz val="12"/>
        <rFont val="Times New Roman"/>
        <family val="1"/>
      </rPr>
      <t xml:space="preserve">20 NÚMERO DE LEITOS </t>
    </r>
    <r>
      <rPr>
        <b/>
        <sz val="12"/>
        <color indexed="10"/>
        <rFont val="Times New Roman"/>
        <family val="1"/>
      </rPr>
      <t>DISPONÍVEIS</t>
    </r>
    <r>
      <rPr>
        <b/>
        <sz val="12"/>
        <rFont val="Times New Roman"/>
        <family val="1"/>
      </rPr>
      <t xml:space="preserve"> PARA PACIENTES COM COVID POR ESTABELECIMENTO DE SAÚDE</t>
    </r>
  </si>
  <si>
    <t>Nome do Estabelecimento de Saúde</t>
  </si>
  <si>
    <t>Nº CNES</t>
  </si>
  <si>
    <t>Quantidade mensal de leitos disponíveis para pacientes com Covid</t>
  </si>
  <si>
    <t>Inserir Nº</t>
  </si>
  <si>
    <t>JAN</t>
  </si>
  <si>
    <t>FEV</t>
  </si>
  <si>
    <t>MAR</t>
  </si>
  <si>
    <t>ABR</t>
  </si>
  <si>
    <t>MAI</t>
  </si>
  <si>
    <t>JUN</t>
  </si>
  <si>
    <t>JUL</t>
  </si>
  <si>
    <t>AGO</t>
  </si>
  <si>
    <t>SET</t>
  </si>
  <si>
    <t>OUT</t>
  </si>
  <si>
    <t>NOV</t>
  </si>
  <si>
    <t>DEZ</t>
  </si>
  <si>
    <r>
      <rPr>
        <b/>
        <sz val="12"/>
        <rFont val="Times New Roman"/>
        <family val="1"/>
      </rPr>
      <t xml:space="preserve">21 NÚMERO DE LEITOS </t>
    </r>
    <r>
      <rPr>
        <b/>
        <sz val="12"/>
        <color indexed="10"/>
        <rFont val="Times New Roman"/>
        <family val="1"/>
      </rPr>
      <t>OCUPADOS, EM MÉDIA,</t>
    </r>
    <r>
      <rPr>
        <b/>
        <sz val="12"/>
        <rFont val="Times New Roman"/>
        <family val="1"/>
      </rPr>
      <t xml:space="preserve"> POR PACIENTES COM COVID, POR ESTABELECIMENTO DE SAÚDE</t>
    </r>
  </si>
  <si>
    <t>Quantidade média mensal de leitos utilizados por pacientes com Covid</t>
  </si>
  <si>
    <t>22 NÚMERO DE TESTES REALIZADOS PARA DETECÇÃO DE COVID, POR ESTABELECIMENTO DE SAÚDE</t>
  </si>
  <si>
    <t>Quantidade de testes realizados para detecção de Covid</t>
  </si>
  <si>
    <r>
      <rPr>
        <b/>
        <sz val="12"/>
        <rFont val="Times New Roman"/>
        <family val="1"/>
      </rPr>
      <t xml:space="preserve">23 </t>
    </r>
    <r>
      <rPr>
        <b/>
        <sz val="12"/>
        <color indexed="10"/>
        <rFont val="Times New Roman"/>
        <family val="1"/>
      </rPr>
      <t>NÚMERO DE PACIENTES</t>
    </r>
    <r>
      <rPr>
        <b/>
        <sz val="12"/>
        <rFont val="Times New Roman"/>
        <family val="1"/>
      </rPr>
      <t xml:space="preserve"> COM COVID, POR ESTABELECIMENTO DE SAÚDE</t>
    </r>
  </si>
  <si>
    <t>Quantidade de pacientes com Covid atendidos</t>
  </si>
  <si>
    <r>
      <rPr>
        <b/>
        <sz val="12"/>
        <rFont val="Times New Roman"/>
        <family val="1"/>
      </rPr>
      <t xml:space="preserve">24 </t>
    </r>
    <r>
      <rPr>
        <b/>
        <sz val="12"/>
        <color indexed="8"/>
        <rFont val="Times New Roman"/>
        <family val="1"/>
      </rPr>
      <t xml:space="preserve">NÚMERO DE PACIENTES COM COVID QUE EVOLUÍRAM PARA </t>
    </r>
    <r>
      <rPr>
        <b/>
        <sz val="12"/>
        <color indexed="10"/>
        <rFont val="Times New Roman"/>
        <family val="1"/>
      </rPr>
      <t>CASOS GRAVES</t>
    </r>
    <r>
      <rPr>
        <b/>
        <sz val="12"/>
        <color indexed="8"/>
        <rFont val="Times New Roman"/>
        <family val="1"/>
      </rPr>
      <t>, POR ESTABELECIMENTO DE SAÚDE</t>
    </r>
  </si>
  <si>
    <t>Quantidade de pacientes com Covid que evoluíram para casos graves</t>
  </si>
  <si>
    <r>
      <rPr>
        <b/>
        <sz val="12"/>
        <rFont val="Times New Roman"/>
        <family val="1"/>
      </rPr>
      <t xml:space="preserve">25 </t>
    </r>
    <r>
      <rPr>
        <b/>
        <sz val="12"/>
        <color indexed="8"/>
        <rFont val="Times New Roman"/>
        <family val="1"/>
      </rPr>
      <t xml:space="preserve">NÚMERO DE PACIENTES INFECTADOS POR COVID QUE FORAM </t>
    </r>
    <r>
      <rPr>
        <b/>
        <sz val="12"/>
        <color indexed="10"/>
        <rFont val="Times New Roman"/>
        <family val="1"/>
      </rPr>
      <t>RECUPERADOS</t>
    </r>
    <r>
      <rPr>
        <b/>
        <sz val="12"/>
        <color indexed="8"/>
        <rFont val="Times New Roman"/>
        <family val="1"/>
      </rPr>
      <t>, POR ESTABELECIMENTO DE SAÚDE</t>
    </r>
  </si>
  <si>
    <t>Quantidade de pacientes infectados por Covid que foram recuperados</t>
  </si>
  <si>
    <r>
      <rPr>
        <b/>
        <sz val="12"/>
        <rFont val="Times New Roman"/>
        <family val="1"/>
      </rPr>
      <t xml:space="preserve">26 </t>
    </r>
    <r>
      <rPr>
        <b/>
        <sz val="12"/>
        <color indexed="10"/>
        <rFont val="Times New Roman"/>
        <family val="1"/>
      </rPr>
      <t>NÚMERO DE ÓBITOS</t>
    </r>
    <r>
      <rPr>
        <b/>
        <sz val="12"/>
        <color indexed="8"/>
        <rFont val="Times New Roman"/>
        <family val="1"/>
      </rPr>
      <t xml:space="preserve"> DE RESIDENTES NO MUNICÍPIO EM DECORRÊNCIA DA COVID</t>
    </r>
  </si>
  <si>
    <t>Quantidade de óbitos de residentes no município em decorrência da Covid</t>
  </si>
  <si>
    <r>
      <rPr>
        <b/>
        <sz val="12"/>
        <color indexed="8"/>
        <rFont val="Times New Roman"/>
        <family val="1"/>
      </rPr>
      <t xml:space="preserve">27 QUANTIDADE DE ÓBITOS DE RESIDENTES NO MUNICÍPIO, </t>
    </r>
    <r>
      <rPr>
        <b/>
        <sz val="12"/>
        <color indexed="10"/>
        <rFont val="Times New Roman"/>
        <family val="1"/>
      </rPr>
      <t>SEGUNDO GRUPO CID-10</t>
    </r>
  </si>
  <si>
    <t>GRUPO CID 10</t>
  </si>
  <si>
    <t>ÓBITOS DE RESIDENTES</t>
  </si>
  <si>
    <t>Covid 19 *</t>
  </si>
  <si>
    <t>Neoplasias malignas</t>
  </si>
  <si>
    <t>Diabetes mellitus</t>
  </si>
  <si>
    <t>Doenças isquêmicas do coração</t>
  </si>
  <si>
    <t>Doenças cerebrovasculares</t>
  </si>
  <si>
    <t>Influenza [gripe] e pneumonia</t>
  </si>
  <si>
    <t>Outras doenças do aparelho respiratório</t>
  </si>
  <si>
    <t>Acidentes</t>
  </si>
  <si>
    <t>Agressões</t>
  </si>
  <si>
    <t>Demais óbitos de residentes</t>
  </si>
  <si>
    <t>* Incluir todos os casos de COVID-19 registrados: códigos U07.1 COVID-19, vírus identificado e U07.2 COVID-19, vírus não identificado, B34.2 (Infecção por coronavírus de localização não especificada) etc.</t>
  </si>
  <si>
    <t>Total de Nascidos Vivos</t>
  </si>
  <si>
    <t>Taxa de mortalidade/1000</t>
  </si>
  <si>
    <t>Mês / Vacina</t>
  </si>
  <si>
    <t>Quantidade de doses recebidas e aplicadas nas unidades de saúde do município</t>
  </si>
  <si>
    <t xml:space="preserve">PFIZER </t>
  </si>
  <si>
    <t xml:space="preserve">CORONAVAC </t>
  </si>
  <si>
    <t>ASTRAZENECA</t>
  </si>
  <si>
    <t>JANSSEN</t>
  </si>
  <si>
    <t>Recebidas</t>
  </si>
  <si>
    <t>Aplicadas</t>
  </si>
  <si>
    <t>José Josivaldo Rufino da Silva</t>
  </si>
  <si>
    <t>josivaldorufino@gmail.com</t>
  </si>
  <si>
    <t>www.iguaracy.pe.gov.br</t>
  </si>
  <si>
    <t>unidade mista de iguaracy</t>
  </si>
  <si>
    <t>esf de jabitaca</t>
  </si>
  <si>
    <t>esf da caatingueira</t>
  </si>
  <si>
    <t>hospital regional emilia camara</t>
  </si>
  <si>
    <t>UNIDADE MISTA DE IGUARACY</t>
  </si>
  <si>
    <t>HOSPITAL DO CâNCER RECIFE</t>
  </si>
  <si>
    <t>HOSPITAL REGIONAL EMILIA CAMARA</t>
  </si>
  <si>
    <t>ESF DA CAATINGUEIRA</t>
  </si>
  <si>
    <t>HOSPITAL REAL PORTUGUES</t>
  </si>
  <si>
    <t>--</t>
  </si>
  <si>
    <t>HOSPITAL MEMORIAL DE ARCOVERDE</t>
  </si>
  <si>
    <t>Rateio pela participação em consórcio público</t>
  </si>
  <si>
    <t>Administração Geral</t>
  </si>
  <si>
    <t>64 2021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</si>
</sst>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0"/>
      <name val="Times New Roman"/>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name val="Times New Roman"/>
      <family val="1"/>
    </font>
    <font>
      <b/>
      <sz val="12"/>
      <name val="Times New Roman"/>
      <family val="1"/>
    </font>
    <font>
      <sz val="11"/>
      <name val="Times New Roman"/>
      <family val="1"/>
    </font>
    <font>
      <b/>
      <sz val="14"/>
      <color indexed="30"/>
      <name val="Times New Roman"/>
      <family val="1"/>
    </font>
    <font>
      <b/>
      <sz val="11"/>
      <name val="Times New Roman"/>
      <family val="1"/>
    </font>
    <font>
      <sz val="11"/>
      <color indexed="10"/>
      <name val="Times New Roman"/>
      <family val="1"/>
    </font>
    <font>
      <sz val="11"/>
      <color indexed="57"/>
      <name val="Times New Roman"/>
      <family val="1"/>
    </font>
    <font>
      <sz val="11"/>
      <color indexed="8"/>
      <name val="Times New Roman"/>
      <family val="1"/>
    </font>
    <font>
      <sz val="8"/>
      <color indexed="8"/>
      <name val="Calibri"/>
      <family val="2"/>
    </font>
    <font>
      <b/>
      <sz val="12"/>
      <color indexed="18"/>
      <name val="Times New Roman"/>
      <family val="1"/>
    </font>
    <font>
      <sz val="12"/>
      <color indexed="10"/>
      <name val="Times New Roman"/>
      <family val="1"/>
    </font>
    <font>
      <b/>
      <sz val="12"/>
      <color indexed="9"/>
      <name val="Times New Roman"/>
      <family val="1"/>
    </font>
    <font>
      <sz val="10"/>
      <color indexed="9"/>
      <name val="Times New Roman"/>
      <family val="1"/>
    </font>
    <font>
      <b/>
      <sz val="10"/>
      <name val="Times New Roman"/>
      <family val="1"/>
    </font>
    <font>
      <b/>
      <sz val="12"/>
      <color indexed="30"/>
      <name val="Times New Roman"/>
      <family val="1"/>
    </font>
    <font>
      <sz val="12"/>
      <color indexed="30"/>
      <name val="Times New Roman"/>
      <family val="1"/>
    </font>
    <font>
      <b/>
      <sz val="12"/>
      <color indexed="10"/>
      <name val="Times New Roman"/>
      <family val="1"/>
    </font>
    <font>
      <sz val="10"/>
      <color indexed="63"/>
      <name val="Times New Roman"/>
      <family val="1"/>
    </font>
    <font>
      <sz val="8"/>
      <name val="Times New Roman"/>
      <family val="1"/>
    </font>
    <font>
      <sz val="8"/>
      <color indexed="9"/>
      <name val="Times New Roman"/>
      <family val="1"/>
    </font>
    <font>
      <sz val="8"/>
      <color indexed="8"/>
      <name val="Times New Roman"/>
      <family val="1"/>
    </font>
    <font>
      <sz val="8"/>
      <color indexed="10"/>
      <name val="Times New Roman"/>
      <family val="1"/>
    </font>
    <font>
      <b/>
      <sz val="14"/>
      <color indexed="8"/>
      <name val="Times New Roman"/>
      <family val="1"/>
    </font>
    <font>
      <u val="single"/>
      <sz val="10"/>
      <color indexed="12"/>
      <name val="Times New Roman"/>
      <family val="1"/>
    </font>
    <font>
      <i/>
      <sz val="8"/>
      <name val="Times New Roman"/>
      <family val="1"/>
    </font>
    <font>
      <b/>
      <u val="single"/>
      <sz val="10"/>
      <color indexed="12"/>
      <name val="Times New Roman"/>
      <family val="1"/>
    </font>
    <font>
      <sz val="10"/>
      <color indexed="8"/>
      <name val="Times New Roman"/>
      <family val="1"/>
    </font>
    <font>
      <b/>
      <sz val="14"/>
      <color indexed="10"/>
      <name val="Times New Roman"/>
      <family val="1"/>
    </font>
    <font>
      <sz val="12"/>
      <color indexed="9"/>
      <name val="Times New Roman"/>
      <family val="1"/>
    </font>
    <font>
      <sz val="12"/>
      <color indexed="63"/>
      <name val="Times New Roman"/>
      <family val="1"/>
    </font>
    <font>
      <sz val="12"/>
      <color indexed="8"/>
      <name val="Times New Roman"/>
      <family val="1"/>
    </font>
    <font>
      <b/>
      <sz val="13"/>
      <color indexed="8"/>
      <name val="Times New Roman"/>
      <family val="1"/>
    </font>
    <font>
      <b/>
      <sz val="12"/>
      <color indexed="8"/>
      <name val="Times New Roman"/>
      <family val="1"/>
    </font>
    <font>
      <sz val="10"/>
      <color indexed="10"/>
      <name val="Times New Roman"/>
      <family val="1"/>
    </font>
    <font>
      <b/>
      <sz val="12"/>
      <color indexed="63"/>
      <name val="Times New Roman"/>
      <family val="1"/>
    </font>
    <font>
      <b/>
      <sz val="10"/>
      <color indexed="8"/>
      <name val="Times New Roman"/>
      <family val="1"/>
    </font>
    <font>
      <b/>
      <u val="single"/>
      <sz val="12"/>
      <color indexed="10"/>
      <name val="Times New Roman"/>
      <family val="1"/>
    </font>
    <font>
      <b/>
      <sz val="11"/>
      <color indexed="10"/>
      <name val="Times New Roman"/>
      <family val="1"/>
    </font>
    <font>
      <b/>
      <sz val="8"/>
      <name val="Times New Roman"/>
      <family val="1"/>
    </font>
    <font>
      <b/>
      <u val="single"/>
      <sz val="12"/>
      <name val="Times New Roman"/>
      <family val="1"/>
    </font>
    <font>
      <b/>
      <sz val="10"/>
      <name val="Arial"/>
      <family val="2"/>
    </font>
    <font>
      <sz val="9"/>
      <name val="Arial"/>
      <family val="2"/>
    </font>
    <font>
      <sz val="9"/>
      <name val="Calibri"/>
      <family val="2"/>
    </font>
    <font>
      <sz val="9"/>
      <color rgb="FF000000"/>
      <name val="Calibri"/>
      <family val="2"/>
    </font>
    <font>
      <sz val="10"/>
      <color rgb="FF000000"/>
      <name val="Calibri"/>
      <family val="2"/>
    </font>
    <font>
      <sz val="10"/>
      <color rgb="FF000000"/>
      <name val="Times New Roman"/>
      <family val="1"/>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ck">
        <color indexed="9"/>
      </left>
      <right style="thick">
        <color indexed="9"/>
      </right>
      <top/>
      <bottom style="thick">
        <color indexed="9"/>
      </bottom>
    </border>
    <border>
      <left style="thick">
        <color indexed="22"/>
      </left>
      <right style="thick">
        <color indexed="22"/>
      </right>
      <top style="thick">
        <color indexed="22"/>
      </top>
      <bottom style="thick">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9"/>
      </top>
      <bottom style="thin">
        <color indexed="9"/>
      </bottom>
    </border>
    <border>
      <left style="thin">
        <color indexed="9"/>
      </left>
      <right style="thin">
        <color indexed="9"/>
      </right>
      <top style="thin">
        <color indexed="9"/>
      </top>
      <bottom style="thin">
        <color indexed="9"/>
      </bottom>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right/>
      <top/>
      <bottom style="thick">
        <color indexed="9"/>
      </bottom>
    </border>
    <border>
      <left style="thick">
        <color indexed="9"/>
      </left>
      <right/>
      <top style="thick">
        <color indexed="9"/>
      </top>
      <bottom style="thick">
        <color indexed="9"/>
      </bottom>
    </border>
    <border>
      <left/>
      <right/>
      <top/>
      <bottom style="dotted">
        <color indexed="8"/>
      </bottom>
    </border>
    <border>
      <left/>
      <right/>
      <top/>
      <bottom style="dotted">
        <color indexed="56"/>
      </bottom>
    </border>
    <border>
      <left/>
      <right/>
      <top/>
      <bottom style="thin">
        <color indexed="8"/>
      </bottom>
    </border>
    <border>
      <left/>
      <right/>
      <top/>
      <bottom style="dashed">
        <color indexed="8"/>
      </bottom>
    </border>
    <border>
      <left style="medium"/>
      <right style="medium"/>
      <top style="medium"/>
      <bottom/>
    </border>
    <border>
      <left/>
      <right/>
      <top/>
      <bottom style="thin">
        <color indexed="9"/>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43"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0" fillId="0" borderId="0">
      <alignment/>
      <protection/>
    </xf>
    <xf numFmtId="0" fontId="2" fillId="0" borderId="0">
      <alignment/>
      <protection/>
    </xf>
    <xf numFmtId="0" fontId="1" fillId="0" borderId="0">
      <alignment/>
      <protection/>
    </xf>
    <xf numFmtId="0" fontId="2" fillId="0" borderId="0">
      <alignment/>
      <protection/>
    </xf>
    <xf numFmtId="0" fontId="11" fillId="0" borderId="0">
      <alignment/>
      <protection/>
    </xf>
    <xf numFmtId="0" fontId="1" fillId="0" borderId="0">
      <alignment/>
      <protection/>
    </xf>
    <xf numFmtId="0" fontId="0" fillId="23" borderId="4" applyNumberForma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 fillId="21" borderId="0" applyBorder="0" applyProtection="0">
      <alignment/>
    </xf>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5" fillId="0" borderId="9" applyNumberFormat="0" applyFill="0" applyAlignment="0" applyProtection="0"/>
  </cellStyleXfs>
  <cellXfs count="264">
    <xf numFmtId="0" fontId="0" fillId="0" borderId="0" xfId="0"/>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21" fillId="0" borderId="0" xfId="0" applyFont="1" applyAlignment="1" applyProtection="1">
      <alignment vertical="center"/>
      <protection locked="0"/>
    </xf>
    <xf numFmtId="4" fontId="21" fillId="0" borderId="0" xfId="55" applyNumberFormat="1"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14" fontId="20" fillId="0" borderId="0" xfId="0" applyNumberFormat="1" applyFont="1" applyAlignment="1" applyProtection="1">
      <alignment horizontal="center" vertical="center"/>
      <protection hidden="1"/>
    </xf>
    <xf numFmtId="1" fontId="20" fillId="0" borderId="0" xfId="0" applyNumberFormat="1" applyFont="1" applyAlignment="1" applyProtection="1">
      <alignment horizontal="center" vertical="center"/>
      <protection hidden="1"/>
    </xf>
    <xf numFmtId="0" fontId="20" fillId="0" borderId="0" xfId="0" applyFont="1" applyProtection="1">
      <protection hidden="1"/>
    </xf>
    <xf numFmtId="0" fontId="22" fillId="0" borderId="0" xfId="55" applyFont="1" applyAlignment="1" applyProtection="1">
      <alignment vertical="center"/>
      <protection hidden="1"/>
    </xf>
    <xf numFmtId="0" fontId="22" fillId="0" borderId="0" xfId="55" applyFont="1" applyAlignment="1" applyProtection="1">
      <alignment horizontal="center" vertical="center"/>
      <protection hidden="1"/>
    </xf>
    <xf numFmtId="0" fontId="22" fillId="0" borderId="0" xfId="55" applyFont="1" applyAlignment="1" applyProtection="1">
      <alignment horizontal="left" vertical="center"/>
      <protection hidden="1"/>
    </xf>
    <xf numFmtId="0" fontId="23" fillId="0" borderId="0" xfId="55" applyFont="1" applyAlignment="1" applyProtection="1">
      <alignment vertical="center"/>
      <protection hidden="1"/>
    </xf>
    <xf numFmtId="0" fontId="24" fillId="0" borderId="0" xfId="55" applyFont="1" applyAlignment="1" applyProtection="1">
      <alignment vertical="center"/>
      <protection hidden="1"/>
    </xf>
    <xf numFmtId="0" fontId="24" fillId="0" borderId="0" xfId="55" applyFont="1" applyAlignment="1" applyProtection="1">
      <alignment horizontal="left" vertical="center"/>
      <protection hidden="1"/>
    </xf>
    <xf numFmtId="0" fontId="24" fillId="0" borderId="0" xfId="55" applyFont="1" applyAlignment="1" applyProtection="1">
      <alignment horizontal="center" vertical="center"/>
      <protection hidden="1"/>
    </xf>
    <xf numFmtId="4" fontId="24" fillId="0" borderId="0" xfId="55" applyNumberFormat="1" applyFont="1" applyAlignment="1" applyProtection="1">
      <alignment horizontal="center" vertical="center" wrapText="1"/>
      <protection hidden="1"/>
    </xf>
    <xf numFmtId="4" fontId="24" fillId="0" borderId="0" xfId="55" applyNumberFormat="1" applyFont="1" applyAlignment="1" applyProtection="1">
      <alignment horizontal="left" vertical="center" wrapText="1"/>
      <protection hidden="1"/>
    </xf>
    <xf numFmtId="0" fontId="25" fillId="0" borderId="0" xfId="55" applyFont="1" applyAlignment="1" applyProtection="1">
      <alignment horizontal="left" vertical="center"/>
      <protection hidden="1"/>
    </xf>
    <xf numFmtId="4" fontId="22" fillId="0" borderId="0" xfId="55" applyNumberFormat="1" applyFont="1" applyAlignment="1" applyProtection="1">
      <alignment horizontal="left" vertical="center"/>
      <protection hidden="1"/>
    </xf>
    <xf numFmtId="0" fontId="26" fillId="0" borderId="0" xfId="55" applyFont="1" applyAlignment="1" applyProtection="1">
      <alignment horizontal="left" vertical="center"/>
      <protection hidden="1"/>
    </xf>
    <xf numFmtId="0" fontId="27" fillId="0" borderId="0" xfId="55" applyFont="1" applyAlignment="1" applyProtection="1">
      <alignment horizontal="left" vertical="center"/>
      <protection hidden="1"/>
    </xf>
    <xf numFmtId="0" fontId="27" fillId="0" borderId="0" xfId="55" applyFont="1" applyAlignment="1" applyProtection="1">
      <alignment vertical="center"/>
      <protection hidden="1"/>
    </xf>
    <xf numFmtId="4" fontId="27" fillId="0" borderId="0" xfId="55" applyNumberFormat="1" applyFont="1" applyAlignment="1" applyProtection="1">
      <alignment horizontal="left" vertical="center"/>
      <protection hidden="1"/>
    </xf>
    <xf numFmtId="0" fontId="28" fillId="0" borderId="0" xfId="55" applyFont="1" applyAlignment="1">
      <alignment horizontal="left" vertical="center"/>
      <protection/>
    </xf>
    <xf numFmtId="0" fontId="22" fillId="24" borderId="0" xfId="55" applyFont="1" applyFill="1" applyAlignment="1" applyProtection="1">
      <alignment vertical="center"/>
      <protection hidden="1"/>
    </xf>
    <xf numFmtId="0" fontId="25" fillId="0" borderId="0" xfId="55" applyFont="1" applyAlignment="1" applyProtection="1">
      <alignment vertical="center"/>
      <protection hidden="1"/>
    </xf>
    <xf numFmtId="0" fontId="27" fillId="0" borderId="0" xfId="55" applyFont="1" applyAlignment="1" applyProtection="1">
      <alignment horizontal="center" vertical="center"/>
      <protection hidden="1"/>
    </xf>
    <xf numFmtId="3" fontId="22" fillId="0" borderId="0" xfId="55" applyNumberFormat="1" applyFont="1" applyAlignment="1" applyProtection="1">
      <alignment horizontal="left" vertical="center"/>
      <protection hidden="1"/>
    </xf>
    <xf numFmtId="0" fontId="22" fillId="0" borderId="0" xfId="0" applyFont="1" applyAlignment="1" applyProtection="1">
      <alignment vertical="center"/>
      <protection hidden="1"/>
    </xf>
    <xf numFmtId="0" fontId="32" fillId="0" borderId="10" xfId="0" applyFont="1" applyBorder="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16" borderId="11" xfId="0" applyFont="1" applyFill="1" applyBorder="1" applyAlignment="1" applyProtection="1">
      <alignment vertical="center"/>
      <protection hidden="1"/>
    </xf>
    <xf numFmtId="0" fontId="32" fillId="16" borderId="11" xfId="0" applyFont="1" applyFill="1" applyBorder="1" applyAlignment="1" applyProtection="1">
      <alignment horizontal="center" vertical="center"/>
      <protection hidden="1"/>
    </xf>
    <xf numFmtId="0" fontId="20" fillId="0" borderId="0" xfId="0" applyFont="1" applyAlignment="1" applyProtection="1">
      <alignment horizontal="left" vertical="center"/>
      <protection hidden="1" locked="0"/>
    </xf>
    <xf numFmtId="0" fontId="36" fillId="16" borderId="11" xfId="0" applyFont="1" applyFill="1" applyBorder="1" applyAlignment="1" applyProtection="1">
      <alignment vertical="center"/>
      <protection hidden="1"/>
    </xf>
    <xf numFmtId="0" fontId="20" fillId="0" borderId="0" xfId="0" applyFont="1" applyAlignment="1" applyProtection="1">
      <alignment horizontal="left" vertical="center"/>
      <protection locked="0"/>
    </xf>
    <xf numFmtId="0" fontId="0" fillId="0" borderId="0" xfId="0" applyProtection="1">
      <protection hidden="1"/>
    </xf>
    <xf numFmtId="0" fontId="37" fillId="0" borderId="0" xfId="0" applyFont="1" applyProtection="1">
      <protection hidden="1"/>
    </xf>
    <xf numFmtId="4" fontId="0" fillId="0" borderId="0" xfId="0" applyNumberFormat="1" applyAlignment="1" applyProtection="1">
      <alignment horizontal="right"/>
      <protection hidden="1"/>
    </xf>
    <xf numFmtId="0" fontId="0" fillId="0" borderId="0" xfId="0" applyAlignment="1" applyProtection="1">
      <alignment horizontal="center"/>
      <protection hidden="1"/>
    </xf>
    <xf numFmtId="0" fontId="38" fillId="0" borderId="0" xfId="0" applyFont="1" applyAlignment="1" applyProtection="1">
      <alignment horizontal="center" vertical="center"/>
      <protection hidden="1"/>
    </xf>
    <xf numFmtId="0" fontId="39" fillId="0" borderId="0" xfId="0" applyFont="1" applyAlignment="1" applyProtection="1">
      <alignment vertical="center"/>
      <protection hidden="1"/>
    </xf>
    <xf numFmtId="0" fontId="0" fillId="0" borderId="0" xfId="0" applyFont="1" applyAlignment="1" applyProtection="1">
      <alignment vertical="center"/>
      <protection hidden="1"/>
    </xf>
    <xf numFmtId="0" fontId="37"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0" fillId="0" borderId="0" xfId="0" applyAlignment="1" applyProtection="1">
      <alignment vertical="center"/>
      <protection hidden="1"/>
    </xf>
    <xf numFmtId="0" fontId="37" fillId="0" borderId="0" xfId="57" applyFont="1" applyAlignment="1" applyProtection="1">
      <alignment vertical="center"/>
      <protection hidden="1"/>
    </xf>
    <xf numFmtId="0" fontId="0" fillId="0" borderId="0" xfId="57" applyFont="1" applyAlignment="1" applyProtection="1">
      <alignment vertical="center"/>
      <protection hidden="1"/>
    </xf>
    <xf numFmtId="0" fontId="44" fillId="0" borderId="0" xfId="0" applyFont="1" applyAlignment="1" applyProtection="1">
      <alignment horizontal="left" indent="1"/>
      <protection hidden="1"/>
    </xf>
    <xf numFmtId="4" fontId="46" fillId="0" borderId="0" xfId="56" applyNumberFormat="1" applyFont="1" applyAlignment="1" applyProtection="1">
      <alignment horizontal="right" vertical="center" wrapText="1" indent="1"/>
      <protection hidden="1"/>
    </xf>
    <xf numFmtId="4" fontId="46" fillId="0" borderId="0" xfId="56" applyNumberFormat="1" applyFont="1" applyAlignment="1" applyProtection="1">
      <alignment horizontal="right" vertical="center" wrapText="1"/>
      <protection hidden="1"/>
    </xf>
    <xf numFmtId="0" fontId="46" fillId="0" borderId="0" xfId="0" applyFont="1" applyAlignment="1" applyProtection="1">
      <alignment vertical="center"/>
      <protection hidden="1"/>
    </xf>
    <xf numFmtId="0" fontId="47" fillId="0" borderId="0" xfId="0" applyFont="1" applyAlignment="1" applyProtection="1">
      <alignment horizontal="left" vertical="center"/>
      <protection hidden="1"/>
    </xf>
    <xf numFmtId="0" fontId="47" fillId="0" borderId="0" xfId="0" applyFont="1" applyAlignment="1" applyProtection="1">
      <alignment vertical="center"/>
      <protection hidden="1"/>
    </xf>
    <xf numFmtId="0" fontId="48" fillId="25" borderId="0" xfId="0" applyFont="1" applyFill="1" applyAlignment="1" applyProtection="1">
      <alignment vertical="center"/>
      <protection hidden="1"/>
    </xf>
    <xf numFmtId="4" fontId="20" fillId="0" borderId="0" xfId="0" applyNumberFormat="1" applyFont="1" applyAlignment="1" applyProtection="1">
      <alignment horizontal="right" vertical="center"/>
      <protection hidden="1"/>
    </xf>
    <xf numFmtId="0" fontId="31" fillId="0" borderId="0" xfId="0" applyFont="1" applyAlignment="1" applyProtection="1">
      <alignment horizontal="center" vertical="center"/>
      <protection hidden="1"/>
    </xf>
    <xf numFmtId="0" fontId="21" fillId="0" borderId="12" xfId="56" applyFont="1" applyBorder="1" applyAlignment="1" applyProtection="1">
      <alignment horizontal="center" vertical="center"/>
      <protection hidden="1"/>
    </xf>
    <xf numFmtId="0" fontId="20" fillId="0" borderId="13" xfId="0" applyFont="1" applyBorder="1" applyAlignment="1" applyProtection="1">
      <alignment vertical="center"/>
      <protection hidden="1"/>
    </xf>
    <xf numFmtId="4" fontId="21" fillId="0" borderId="13" xfId="56" applyNumberFormat="1" applyFont="1" applyBorder="1" applyAlignment="1" applyProtection="1">
      <alignment horizontal="center" vertical="center"/>
      <protection hidden="1"/>
    </xf>
    <xf numFmtId="0" fontId="49" fillId="0" borderId="0" xfId="57" applyFont="1" applyAlignment="1" applyProtection="1">
      <alignment vertical="center"/>
      <protection hidden="1"/>
    </xf>
    <xf numFmtId="4" fontId="50" fillId="0" borderId="0" xfId="56" applyNumberFormat="1" applyFont="1" applyAlignment="1" applyProtection="1">
      <alignment horizontal="right" vertical="center" wrapText="1" indent="1"/>
      <protection hidden="1"/>
    </xf>
    <xf numFmtId="0" fontId="48" fillId="0" borderId="0" xfId="0" applyFont="1" applyProtection="1">
      <protection hidden="1"/>
    </xf>
    <xf numFmtId="4" fontId="20" fillId="0" borderId="0" xfId="0" applyNumberFormat="1" applyFont="1" applyProtection="1">
      <protection hidden="1"/>
    </xf>
    <xf numFmtId="0" fontId="20" fillId="0" borderId="0" xfId="0" applyFont="1" applyAlignment="1" applyProtection="1">
      <alignment horizontal="left" indent="3"/>
      <protection hidden="1"/>
    </xf>
    <xf numFmtId="4" fontId="50" fillId="0" borderId="0" xfId="56" applyNumberFormat="1" applyFont="1" applyAlignment="1" applyProtection="1">
      <alignment horizontal="right" vertical="center" wrapText="1"/>
      <protection hidden="1" locked="0"/>
    </xf>
    <xf numFmtId="4" fontId="50" fillId="0" borderId="0" xfId="56" applyNumberFormat="1" applyFont="1" applyAlignment="1" applyProtection="1">
      <alignment horizontal="right" vertical="center" wrapText="1"/>
      <protection hidden="1"/>
    </xf>
    <xf numFmtId="0" fontId="39" fillId="25" borderId="0" xfId="0" applyFont="1" applyFill="1" applyAlignment="1" applyProtection="1">
      <alignment vertical="center"/>
      <protection hidden="1"/>
    </xf>
    <xf numFmtId="0" fontId="33" fillId="0" borderId="14" xfId="56" applyFont="1" applyBorder="1" applyAlignment="1" applyProtection="1">
      <alignment horizontal="center" vertical="center"/>
      <protection hidden="1"/>
    </xf>
    <xf numFmtId="4" fontId="33" fillId="0" borderId="14" xfId="56" applyNumberFormat="1" applyFont="1" applyBorder="1" applyAlignment="1" applyProtection="1">
      <alignment horizontal="center" vertical="center"/>
      <protection hidden="1"/>
    </xf>
    <xf numFmtId="0" fontId="32" fillId="0" borderId="0" xfId="57" applyFont="1" applyAlignment="1" applyProtection="1">
      <alignment horizontal="center" vertical="center"/>
      <protection hidden="1"/>
    </xf>
    <xf numFmtId="0" fontId="0" fillId="0" borderId="0" xfId="57" applyFont="1" applyAlignment="1" applyProtection="1">
      <alignment vertical="center"/>
      <protection hidden="1"/>
    </xf>
    <xf numFmtId="0" fontId="52" fillId="25" borderId="0" xfId="55" applyFont="1" applyFill="1" applyAlignment="1" applyProtection="1">
      <alignment vertical="center"/>
      <protection hidden="1"/>
    </xf>
    <xf numFmtId="4" fontId="21" fillId="0" borderId="0" xfId="56" applyNumberFormat="1" applyFont="1" applyAlignment="1" applyProtection="1">
      <alignment horizontal="right" vertical="center" wrapText="1"/>
      <protection hidden="1"/>
    </xf>
    <xf numFmtId="4" fontId="21" fillId="0" borderId="0" xfId="0" applyNumberFormat="1" applyFont="1" applyAlignment="1" applyProtection="1">
      <alignment vertical="center"/>
      <protection hidden="1"/>
    </xf>
    <xf numFmtId="0" fontId="50" fillId="25" borderId="0" xfId="55" applyFont="1" applyFill="1" applyAlignment="1" applyProtection="1">
      <alignment vertical="center"/>
      <protection hidden="1"/>
    </xf>
    <xf numFmtId="4" fontId="20" fillId="0" borderId="0" xfId="0" applyNumberFormat="1" applyFont="1" applyAlignment="1" applyProtection="1">
      <alignment vertical="center"/>
      <protection hidden="1"/>
    </xf>
    <xf numFmtId="4" fontId="50" fillId="0" borderId="0" xfId="56" applyNumberFormat="1" applyFont="1" applyAlignment="1" applyProtection="1">
      <alignment horizontal="right" vertical="center" wrapText="1"/>
      <protection locked="0"/>
    </xf>
    <xf numFmtId="0" fontId="50" fillId="25" borderId="0" xfId="55" applyFont="1" applyFill="1" applyAlignment="1" applyProtection="1">
      <alignment vertical="center" wrapText="1"/>
      <protection hidden="1"/>
    </xf>
    <xf numFmtId="0" fontId="50" fillId="0" borderId="0" xfId="55" applyFont="1" applyAlignment="1" applyProtection="1">
      <alignment horizontal="left" vertical="center" wrapText="1"/>
      <protection hidden="1"/>
    </xf>
    <xf numFmtId="0" fontId="50" fillId="25" borderId="0" xfId="55" applyFont="1" applyFill="1" applyAlignment="1" applyProtection="1">
      <alignment horizontal="left" vertical="center"/>
      <protection hidden="1"/>
    </xf>
    <xf numFmtId="0" fontId="53" fillId="0" borderId="0" xfId="0" applyFont="1" applyAlignment="1" applyProtection="1">
      <alignment vertical="center"/>
      <protection hidden="1"/>
    </xf>
    <xf numFmtId="0" fontId="49" fillId="0" borderId="0" xfId="0" applyFont="1" applyAlignment="1" applyProtection="1">
      <alignment vertical="center"/>
      <protection hidden="1"/>
    </xf>
    <xf numFmtId="0" fontId="54" fillId="0" borderId="0" xfId="0" applyFont="1" applyAlignment="1" applyProtection="1">
      <alignment vertical="center"/>
      <protection hidden="1"/>
    </xf>
    <xf numFmtId="4" fontId="52" fillId="0" borderId="0" xfId="56" applyNumberFormat="1" applyFont="1" applyAlignment="1" applyProtection="1">
      <alignment horizontal="right" vertical="center" wrapText="1"/>
      <protection locked="0"/>
    </xf>
    <xf numFmtId="0" fontId="0" fillId="0" borderId="0" xfId="56" applyFont="1" applyAlignment="1" applyProtection="1">
      <alignment vertical="center"/>
      <protection hidden="1"/>
    </xf>
    <xf numFmtId="0" fontId="21" fillId="0" borderId="14" xfId="56" applyFont="1" applyBorder="1" applyAlignment="1" applyProtection="1">
      <alignment horizontal="center" vertical="center"/>
      <protection hidden="1"/>
    </xf>
    <xf numFmtId="4" fontId="36" fillId="0" borderId="14" xfId="56" applyNumberFormat="1" applyFont="1" applyBorder="1" applyAlignment="1" applyProtection="1">
      <alignment horizontal="center" vertical="center"/>
      <protection hidden="1"/>
    </xf>
    <xf numFmtId="0" fontId="48" fillId="0" borderId="0" xfId="57" applyFont="1" applyAlignment="1" applyProtection="1">
      <alignment horizontal="center" vertical="center"/>
      <protection hidden="1"/>
    </xf>
    <xf numFmtId="0" fontId="21" fillId="0" borderId="0" xfId="0" applyFont="1" applyProtection="1">
      <protection hidden="1"/>
    </xf>
    <xf numFmtId="0" fontId="54" fillId="0" borderId="0" xfId="57" applyFont="1" applyAlignment="1" applyProtection="1">
      <alignment vertical="center"/>
      <protection hidden="1"/>
    </xf>
    <xf numFmtId="4" fontId="52" fillId="0" borderId="0" xfId="56" applyNumberFormat="1" applyFont="1" applyAlignment="1" applyProtection="1">
      <alignment horizontal="right" vertical="center" wrapText="1" indent="1"/>
      <protection hidden="1"/>
    </xf>
    <xf numFmtId="0" fontId="30" fillId="0" borderId="0" xfId="0" applyFont="1" applyProtection="1">
      <protection hidden="1"/>
    </xf>
    <xf numFmtId="4" fontId="50" fillId="0" borderId="0" xfId="56" applyNumberFormat="1" applyFont="1" applyAlignment="1" applyProtection="1">
      <alignment horizontal="right" vertical="center" wrapText="1" indent="1"/>
      <protection hidden="1" locked="0"/>
    </xf>
    <xf numFmtId="0" fontId="55" fillId="0" borderId="0" xfId="56" applyFont="1" applyAlignment="1" applyProtection="1">
      <alignment horizontal="center" vertical="top" wrapText="1"/>
      <protection hidden="1"/>
    </xf>
    <xf numFmtId="0" fontId="46" fillId="0" borderId="0" xfId="56" applyFont="1" applyAlignment="1" applyProtection="1">
      <alignment horizontal="center" vertical="top" wrapText="1"/>
      <protection hidden="1"/>
    </xf>
    <xf numFmtId="0" fontId="49" fillId="0" borderId="0" xfId="0" applyFont="1" applyProtection="1">
      <protection hidden="1"/>
    </xf>
    <xf numFmtId="4" fontId="20" fillId="0" borderId="0" xfId="0" applyNumberFormat="1" applyFont="1" applyAlignment="1" applyProtection="1">
      <alignment horizontal="right"/>
      <protection hidden="1"/>
    </xf>
    <xf numFmtId="0" fontId="20" fillId="0" borderId="0" xfId="0" applyFont="1" applyAlignment="1" applyProtection="1">
      <alignment horizontal="left"/>
      <protection hidden="1"/>
    </xf>
    <xf numFmtId="0" fontId="52" fillId="0" borderId="0" xfId="56" applyFont="1" applyAlignment="1" applyProtection="1">
      <alignment horizontal="left" vertical="top" wrapText="1"/>
      <protection hidden="1"/>
    </xf>
    <xf numFmtId="4" fontId="52" fillId="0" borderId="0" xfId="56" applyNumberFormat="1" applyFont="1" applyAlignment="1" applyProtection="1">
      <alignment vertical="center" wrapText="1"/>
      <protection hidden="1"/>
    </xf>
    <xf numFmtId="0" fontId="21" fillId="0" borderId="0" xfId="0" applyFont="1" applyAlignment="1" applyProtection="1">
      <alignment horizontal="left" indent="1"/>
      <protection hidden="1"/>
    </xf>
    <xf numFmtId="0" fontId="50" fillId="0" borderId="0" xfId="56" applyFont="1" applyAlignment="1" applyProtection="1">
      <alignment horizontal="left" vertical="top" wrapText="1"/>
      <protection hidden="1"/>
    </xf>
    <xf numFmtId="0" fontId="20" fillId="0" borderId="0" xfId="0" applyFont="1" applyAlignment="1" applyProtection="1">
      <alignment horizontal="left" indent="4"/>
      <protection hidden="1"/>
    </xf>
    <xf numFmtId="4" fontId="50" fillId="0" borderId="0" xfId="56" applyNumberFormat="1" applyFont="1" applyAlignment="1" applyProtection="1">
      <alignment vertical="center" wrapText="1"/>
      <protection hidden="1"/>
    </xf>
    <xf numFmtId="4" fontId="50" fillId="0" borderId="0" xfId="56" applyNumberFormat="1" applyFont="1" applyAlignment="1" applyProtection="1">
      <alignment vertical="center" wrapText="1"/>
      <protection locked="0"/>
    </xf>
    <xf numFmtId="0" fontId="20" fillId="0" borderId="0" xfId="0" applyFont="1" applyAlignment="1" applyProtection="1">
      <alignment horizontal="left" indent="7"/>
      <protection locked="0"/>
    </xf>
    <xf numFmtId="4" fontId="50" fillId="0" borderId="0" xfId="56" applyNumberFormat="1" applyFont="1" applyAlignment="1">
      <alignment vertical="center" wrapText="1"/>
      <protection/>
    </xf>
    <xf numFmtId="0" fontId="20" fillId="0" borderId="0" xfId="0" applyFont="1" applyAlignment="1" applyProtection="1">
      <alignment horizontal="left" indent="8"/>
      <protection hidden="1"/>
    </xf>
    <xf numFmtId="4" fontId="52" fillId="0" borderId="0" xfId="56" applyNumberFormat="1" applyFont="1" applyAlignment="1" applyProtection="1">
      <alignment vertical="center" wrapText="1"/>
      <protection locked="0"/>
    </xf>
    <xf numFmtId="0" fontId="20" fillId="0" borderId="0" xfId="0" applyFont="1" applyAlignment="1" applyProtection="1">
      <alignment horizontal="left" indent="7"/>
      <protection hidden="1"/>
    </xf>
    <xf numFmtId="0" fontId="21" fillId="25" borderId="0" xfId="0" applyFont="1" applyFill="1" applyProtection="1">
      <protection hidden="1"/>
    </xf>
    <xf numFmtId="0" fontId="21" fillId="0" borderId="0" xfId="0" applyFont="1" applyAlignment="1" applyProtection="1">
      <alignment horizontal="left"/>
      <protection hidden="1"/>
    </xf>
    <xf numFmtId="4" fontId="21" fillId="0" borderId="0" xfId="0" applyNumberFormat="1" applyFont="1" applyProtection="1">
      <protection hidden="1"/>
    </xf>
    <xf numFmtId="4" fontId="20" fillId="0" borderId="0" xfId="0" applyNumberFormat="1" applyFont="1" applyAlignment="1" applyProtection="1">
      <alignment horizontal="left"/>
      <protection hidden="1"/>
    </xf>
    <xf numFmtId="0" fontId="20" fillId="0" borderId="0" xfId="0" applyFont="1" applyAlignment="1" applyProtection="1">
      <alignment horizontal="left" indent="5"/>
      <protection hidden="1"/>
    </xf>
    <xf numFmtId="0" fontId="20" fillId="0" borderId="0" xfId="0" applyFont="1" applyAlignment="1" applyProtection="1">
      <alignment horizontal="left" indent="9"/>
      <protection locked="0"/>
    </xf>
    <xf numFmtId="0" fontId="20" fillId="0" borderId="0" xfId="0" applyFont="1" applyAlignment="1" applyProtection="1">
      <alignment horizontal="left" wrapText="1" indent="3"/>
      <protection hidden="1"/>
    </xf>
    <xf numFmtId="4" fontId="50" fillId="0" borderId="0" xfId="56" applyNumberFormat="1" applyFont="1" applyAlignment="1" applyProtection="1">
      <alignment wrapText="1"/>
      <protection locked="0"/>
    </xf>
    <xf numFmtId="0" fontId="49" fillId="0" borderId="0" xfId="0" applyFont="1" applyAlignment="1" applyProtection="1">
      <alignment horizontal="left" indent="5"/>
      <protection hidden="1"/>
    </xf>
    <xf numFmtId="0" fontId="36" fillId="0" borderId="14" xfId="56" applyFont="1" applyBorder="1" applyAlignment="1" applyProtection="1">
      <alignment horizontal="center" vertical="center"/>
      <protection hidden="1"/>
    </xf>
    <xf numFmtId="4" fontId="52" fillId="0" borderId="0" xfId="56" applyNumberFormat="1" applyFont="1" applyAlignment="1" applyProtection="1">
      <alignment horizontal="right" vertical="center" wrapText="1"/>
      <protection hidden="1"/>
    </xf>
    <xf numFmtId="0" fontId="31" fillId="0" borderId="0" xfId="0" applyFont="1" applyProtection="1">
      <protection hidden="1"/>
    </xf>
    <xf numFmtId="0" fontId="54" fillId="0" borderId="0" xfId="0" applyFont="1" applyProtection="1">
      <protection hidden="1"/>
    </xf>
    <xf numFmtId="4" fontId="21" fillId="0" borderId="0" xfId="0" applyNumberFormat="1" applyFont="1" applyAlignment="1" applyProtection="1">
      <alignment horizontal="right"/>
      <protection hidden="1"/>
    </xf>
    <xf numFmtId="0" fontId="20" fillId="0" borderId="0" xfId="0" applyFont="1" applyAlignment="1" applyProtection="1">
      <alignment horizontal="left" indent="1"/>
      <protection hidden="1"/>
    </xf>
    <xf numFmtId="4" fontId="21" fillId="0" borderId="14" xfId="56" applyNumberFormat="1" applyFont="1" applyBorder="1" applyAlignment="1" applyProtection="1">
      <alignment horizontal="center" vertical="center"/>
      <protection hidden="1"/>
    </xf>
    <xf numFmtId="4" fontId="52" fillId="0" borderId="0" xfId="56" applyNumberFormat="1" applyFont="1" applyAlignment="1" applyProtection="1">
      <alignment horizontal="right" vertical="center" wrapText="1"/>
      <protection hidden="1" locked="0"/>
    </xf>
    <xf numFmtId="0" fontId="49" fillId="0" borderId="0" xfId="0" applyFont="1" applyAlignment="1" applyProtection="1">
      <alignment horizontal="left" indent="1"/>
      <protection hidden="1"/>
    </xf>
    <xf numFmtId="0" fontId="20" fillId="0" borderId="0" xfId="62" applyFont="1" applyFill="1" applyBorder="1" applyAlignment="1" applyProtection="1">
      <alignment vertical="center"/>
      <protection hidden="1"/>
    </xf>
    <xf numFmtId="4" fontId="20" fillId="0" borderId="0" xfId="62" applyNumberFormat="1" applyFont="1" applyFill="1" applyBorder="1" applyAlignment="1" applyProtection="1">
      <alignment horizontal="right" vertical="center"/>
      <protection hidden="1"/>
    </xf>
    <xf numFmtId="0" fontId="21" fillId="0" borderId="14" xfId="62" applyFont="1" applyFill="1" applyBorder="1" applyAlignment="1" applyProtection="1">
      <alignment horizontal="center" vertical="center"/>
      <protection hidden="1"/>
    </xf>
    <xf numFmtId="4" fontId="21" fillId="0" borderId="14" xfId="62" applyNumberFormat="1" applyFont="1" applyFill="1" applyBorder="1" applyAlignment="1" applyProtection="1">
      <alignment horizontal="center" vertical="center"/>
      <protection hidden="1"/>
    </xf>
    <xf numFmtId="0" fontId="48" fillId="0" borderId="0" xfId="62" applyFont="1" applyFill="1" applyBorder="1" applyAlignment="1" applyProtection="1">
      <alignment horizontal="center" vertical="center"/>
      <protection hidden="1"/>
    </xf>
    <xf numFmtId="0" fontId="49" fillId="0" borderId="0" xfId="62" applyFont="1" applyFill="1" applyBorder="1" applyAlignment="1" applyProtection="1">
      <alignment vertical="center"/>
      <protection hidden="1"/>
    </xf>
    <xf numFmtId="4" fontId="50" fillId="0" borderId="0" xfId="62" applyNumberFormat="1" applyFont="1" applyFill="1" applyBorder="1" applyAlignment="1" applyProtection="1">
      <alignment horizontal="right" vertical="center" wrapText="1" indent="1"/>
      <protection hidden="1"/>
    </xf>
    <xf numFmtId="0" fontId="20" fillId="0" borderId="0" xfId="62" applyFont="1" applyFill="1" applyBorder="1" applyAlignment="1" applyProtection="1">
      <alignment vertical="top"/>
      <protection hidden="1"/>
    </xf>
    <xf numFmtId="0" fontId="49" fillId="0" borderId="0" xfId="62" applyFont="1" applyFill="1" applyBorder="1" applyAlignment="1" applyProtection="1">
      <alignment vertical="top" wrapText="1"/>
      <protection hidden="1"/>
    </xf>
    <xf numFmtId="0" fontId="49" fillId="0" borderId="0" xfId="62" applyFont="1" applyFill="1" applyBorder="1" applyAlignment="1" applyProtection="1">
      <alignment horizontal="left" vertical="top" wrapText="1"/>
      <protection hidden="1"/>
    </xf>
    <xf numFmtId="4" fontId="50" fillId="0" borderId="0" xfId="62" applyNumberFormat="1" applyFont="1" applyFill="1" applyBorder="1" applyAlignment="1" applyProtection="1">
      <alignment horizontal="right" vertical="top" wrapText="1"/>
      <protection hidden="1"/>
    </xf>
    <xf numFmtId="4" fontId="52" fillId="0" borderId="0" xfId="62" applyNumberFormat="1" applyFont="1" applyFill="1" applyBorder="1" applyAlignment="1" applyProtection="1">
      <alignment horizontal="right" vertical="top" wrapText="1"/>
      <protection hidden="1"/>
    </xf>
    <xf numFmtId="0" fontId="0" fillId="0" borderId="0" xfId="0" applyAlignment="1">
      <alignment vertical="top"/>
    </xf>
    <xf numFmtId="0" fontId="0" fillId="0" borderId="0" xfId="0" applyAlignment="1">
      <alignment vertical="top" wrapText="1"/>
    </xf>
    <xf numFmtId="0" fontId="46" fillId="0" borderId="0" xfId="0" applyFont="1"/>
    <xf numFmtId="0" fontId="50" fillId="0" borderId="0" xfId="56" applyFont="1" applyAlignment="1" applyProtection="1">
      <alignment horizontal="center" vertical="top" wrapText="1"/>
      <protection hidden="1"/>
    </xf>
    <xf numFmtId="0" fontId="0" fillId="0" borderId="0" xfId="0" applyFont="1" applyProtection="1">
      <protection hidden="1"/>
    </xf>
    <xf numFmtId="0" fontId="20" fillId="0" borderId="0" xfId="55" applyFont="1" applyAlignment="1" applyProtection="1">
      <alignment vertical="center"/>
      <protection hidden="1"/>
    </xf>
    <xf numFmtId="0" fontId="30" fillId="0" borderId="0" xfId="55" applyFont="1" applyAlignment="1" applyProtection="1">
      <alignment vertical="center"/>
      <protection hidden="1"/>
    </xf>
    <xf numFmtId="4" fontId="50" fillId="0" borderId="0" xfId="56" applyNumberFormat="1" applyFont="1" applyAlignment="1" applyProtection="1">
      <alignment vertical="center" wrapText="1"/>
      <protection hidden="1" locked="0"/>
    </xf>
    <xf numFmtId="0" fontId="0" fillId="0" borderId="0" xfId="0" applyAlignment="1" applyProtection="1">
      <alignment horizontal="center" vertical="center"/>
      <protection hidden="1"/>
    </xf>
    <xf numFmtId="0" fontId="0" fillId="16" borderId="0" xfId="0" applyFill="1" applyAlignment="1" applyProtection="1">
      <alignment horizontal="center" vertical="center"/>
      <protection hidden="1"/>
    </xf>
    <xf numFmtId="0" fontId="21" fillId="0" borderId="14" xfId="56" applyFont="1" applyBorder="1" applyAlignment="1" applyProtection="1">
      <alignment horizontal="center" vertical="top" wrapText="1"/>
      <protection hidden="1"/>
    </xf>
    <xf numFmtId="4" fontId="21" fillId="0" borderId="14" xfId="56" applyNumberFormat="1" applyFont="1" applyBorder="1" applyAlignment="1" applyProtection="1">
      <alignment horizontal="center" vertical="top" wrapText="1"/>
      <protection hidden="1"/>
    </xf>
    <xf numFmtId="0" fontId="20" fillId="25" borderId="0" xfId="0" applyFont="1" applyFill="1" applyAlignment="1" applyProtection="1">
      <alignment horizontal="center" vertical="center"/>
      <protection hidden="1"/>
    </xf>
    <xf numFmtId="49" fontId="49" fillId="0" borderId="0" xfId="0" applyNumberFormat="1" applyFont="1" applyAlignment="1" applyProtection="1">
      <alignment horizontal="center" vertical="center"/>
      <protection hidden="1"/>
    </xf>
    <xf numFmtId="4" fontId="20" fillId="0" borderId="0" xfId="0" applyNumberFormat="1" applyFont="1" applyAlignment="1" applyProtection="1">
      <alignment horizontal="left" vertical="center"/>
      <protection hidden="1"/>
    </xf>
    <xf numFmtId="49" fontId="50" fillId="0" borderId="0" xfId="56" applyNumberFormat="1" applyFont="1" applyAlignment="1" applyProtection="1">
      <alignment horizontal="left" vertical="center" wrapText="1"/>
      <protection hidden="1" locked="0"/>
    </xf>
    <xf numFmtId="3" fontId="50" fillId="0" borderId="0" xfId="56" applyNumberFormat="1" applyFont="1" applyAlignment="1" applyProtection="1">
      <alignment horizontal="center" vertical="center" wrapText="1"/>
      <protection hidden="1" locked="0"/>
    </xf>
    <xf numFmtId="1" fontId="50" fillId="0" borderId="0" xfId="56" applyNumberFormat="1" applyFont="1" applyAlignment="1" applyProtection="1">
      <alignment horizontal="center" vertical="center" wrapText="1"/>
      <protection hidden="1" locked="0"/>
    </xf>
    <xf numFmtId="0" fontId="0" fillId="0" borderId="0" xfId="0" applyFont="1" applyAlignment="1" applyProtection="1">
      <alignment horizontal="left" vertical="center"/>
      <protection hidden="1"/>
    </xf>
    <xf numFmtId="49" fontId="54" fillId="0" borderId="0" xfId="0" applyNumberFormat="1" applyFont="1" applyAlignment="1" applyProtection="1">
      <alignment horizontal="center" vertical="center"/>
      <protection hidden="1"/>
    </xf>
    <xf numFmtId="0" fontId="20"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4" fontId="21" fillId="0" borderId="14" xfId="56" applyNumberFormat="1" applyFont="1" applyBorder="1" applyAlignment="1" applyProtection="1">
      <alignment horizontal="center" vertical="center" wrapText="1"/>
      <protection hidden="1"/>
    </xf>
    <xf numFmtId="0" fontId="0" fillId="0" borderId="0" xfId="54" applyFont="1" applyProtection="1">
      <alignment/>
      <protection hidden="1"/>
    </xf>
    <xf numFmtId="0" fontId="33" fillId="0" borderId="0" xfId="0" applyFont="1" applyProtection="1">
      <protection hidden="1"/>
    </xf>
    <xf numFmtId="0" fontId="0" fillId="0" borderId="0" xfId="0" applyFont="1" applyAlignment="1" applyProtection="1">
      <alignment horizontal="right"/>
      <protection hidden="1"/>
    </xf>
    <xf numFmtId="0" fontId="24" fillId="0" borderId="15" xfId="56" applyFont="1" applyBorder="1" applyAlignment="1" applyProtection="1">
      <alignment horizontal="center" vertical="top" wrapText="1"/>
      <protection hidden="1"/>
    </xf>
    <xf numFmtId="4" fontId="24" fillId="0" borderId="15" xfId="56" applyNumberFormat="1" applyFont="1" applyBorder="1" applyAlignment="1" applyProtection="1">
      <alignment horizontal="center" vertical="top" wrapText="1"/>
      <protection hidden="1"/>
    </xf>
    <xf numFmtId="0" fontId="58" fillId="0" borderId="16" xfId="56" applyFont="1" applyBorder="1" applyAlignment="1" applyProtection="1">
      <alignment horizontal="center" vertical="center" wrapText="1"/>
      <protection hidden="1"/>
    </xf>
    <xf numFmtId="49" fontId="58" fillId="0" borderId="16" xfId="56" applyNumberFormat="1" applyFont="1" applyBorder="1" applyAlignment="1" applyProtection="1">
      <alignment horizontal="center" vertical="top" wrapText="1"/>
      <protection hidden="1"/>
    </xf>
    <xf numFmtId="4" fontId="58" fillId="0" borderId="16" xfId="56" applyNumberFormat="1" applyFont="1" applyBorder="1" applyAlignment="1" applyProtection="1">
      <alignment horizontal="center" vertical="top" wrapText="1"/>
      <protection hidden="1"/>
    </xf>
    <xf numFmtId="4" fontId="21" fillId="0" borderId="0" xfId="0" applyNumberFormat="1" applyFont="1" applyAlignment="1" applyProtection="1">
      <alignment horizontal="left"/>
      <protection hidden="1"/>
    </xf>
    <xf numFmtId="0" fontId="33" fillId="0" borderId="0" xfId="54" applyFont="1" applyProtection="1">
      <alignment/>
      <protection hidden="1"/>
    </xf>
    <xf numFmtId="0" fontId="0" fillId="0" borderId="0" xfId="0" applyAlignment="1" applyProtection="1">
      <alignment horizontal="left"/>
      <protection hidden="1"/>
    </xf>
    <xf numFmtId="0" fontId="39" fillId="0" borderId="0" xfId="0" applyFont="1" applyAlignment="1" applyProtection="1">
      <alignment horizontal="left" vertical="center"/>
      <protection hidden="1"/>
    </xf>
    <xf numFmtId="0" fontId="48" fillId="25" borderId="0" xfId="0" applyFont="1" applyFill="1" applyAlignment="1" applyProtection="1">
      <alignment horizontal="left" vertical="center"/>
      <protection hidden="1"/>
    </xf>
    <xf numFmtId="0" fontId="21" fillId="0" borderId="0" xfId="55" applyFont="1" applyAlignment="1" applyProtection="1">
      <alignment vertical="center"/>
      <protection hidden="1"/>
    </xf>
    <xf numFmtId="10" fontId="50" fillId="0" borderId="0" xfId="56" applyNumberFormat="1" applyFont="1" applyAlignment="1" applyProtection="1">
      <alignment horizontal="right" vertical="center" wrapText="1"/>
      <protection hidden="1" locked="0"/>
    </xf>
    <xf numFmtId="0" fontId="0" fillId="0" borderId="0" xfId="0" applyFont="1"/>
    <xf numFmtId="0" fontId="20" fillId="0" borderId="0" xfId="0" applyFont="1" applyAlignment="1" applyProtection="1">
      <alignment vertical="top"/>
      <protection hidden="1"/>
    </xf>
    <xf numFmtId="4" fontId="46" fillId="0" borderId="0" xfId="56" applyNumberFormat="1" applyFont="1" applyAlignment="1" applyProtection="1">
      <alignment horizontal="right" vertical="top" wrapText="1"/>
      <protection hidden="1" locked="0"/>
    </xf>
    <xf numFmtId="0" fontId="0" fillId="0" borderId="0" xfId="0" applyFont="1" applyAlignment="1" applyProtection="1">
      <alignment vertical="top"/>
      <protection hidden="1"/>
    </xf>
    <xf numFmtId="0" fontId="20" fillId="0" borderId="0" xfId="0" applyFont="1" applyAlignment="1" applyProtection="1">
      <alignment vertical="top" wrapText="1"/>
      <protection hidden="1"/>
    </xf>
    <xf numFmtId="4" fontId="50" fillId="0" borderId="0" xfId="56" applyNumberFormat="1" applyFont="1" applyAlignment="1" applyProtection="1">
      <alignment horizontal="right" vertical="top" wrapText="1"/>
      <protection hidden="1" locked="0"/>
    </xf>
    <xf numFmtId="0" fontId="0" fillId="0" borderId="0" xfId="0" applyAlignment="1" applyProtection="1">
      <alignment vertical="top"/>
      <protection hidden="1"/>
    </xf>
    <xf numFmtId="0" fontId="0" fillId="0" borderId="0" xfId="0" applyAlignment="1">
      <alignment horizontal="center"/>
    </xf>
    <xf numFmtId="0" fontId="47" fillId="0" borderId="0" xfId="0" applyFont="1" applyAlignment="1" applyProtection="1">
      <alignment horizontal="center" vertical="center"/>
      <protection hidden="1"/>
    </xf>
    <xf numFmtId="0" fontId="33" fillId="16" borderId="0" xfId="0" applyFont="1" applyFill="1"/>
    <xf numFmtId="0" fontId="33" fillId="16" borderId="0" xfId="0" applyFont="1" applyFill="1" applyAlignment="1">
      <alignment horizontal="center"/>
    </xf>
    <xf numFmtId="0" fontId="0" fillId="0" borderId="17" xfId="0" applyFont="1" applyBorder="1" applyProtection="1">
      <protection locked="0"/>
    </xf>
    <xf numFmtId="0" fontId="0" fillId="0" borderId="18" xfId="0" applyFont="1" applyBorder="1" applyProtection="1">
      <protection locked="0"/>
    </xf>
    <xf numFmtId="0" fontId="38" fillId="0" borderId="0" xfId="0" applyFont="1"/>
    <xf numFmtId="0" fontId="38" fillId="0" borderId="0" xfId="0" applyFont="1" applyAlignment="1">
      <alignment horizontal="center"/>
    </xf>
    <xf numFmtId="0" fontId="60" fillId="16" borderId="0" xfId="0" applyFont="1" applyFill="1" applyAlignment="1">
      <alignment horizontal="center" vertical="top" wrapText="1"/>
    </xf>
    <xf numFmtId="0" fontId="1" fillId="0" borderId="0" xfId="0" applyFont="1" applyAlignment="1">
      <alignment wrapText="1"/>
    </xf>
    <xf numFmtId="0" fontId="0" fillId="0" borderId="17" xfId="0" applyFont="1" applyBorder="1" applyAlignment="1" applyProtection="1">
      <alignment horizontal="center"/>
      <protection locked="0"/>
    </xf>
    <xf numFmtId="0" fontId="60" fillId="0" borderId="0" xfId="0" applyFont="1" applyAlignment="1">
      <alignment wrapText="1"/>
    </xf>
    <xf numFmtId="0" fontId="33" fillId="0" borderId="0" xfId="0" applyFont="1" applyAlignment="1">
      <alignment horizontal="center" wrapText="1"/>
    </xf>
    <xf numFmtId="0" fontId="0" fillId="0" borderId="0" xfId="0" applyFont="1" applyAlignment="1" applyProtection="1">
      <alignment horizontal="center"/>
      <protection locked="0"/>
    </xf>
    <xf numFmtId="0" fontId="0" fillId="0" borderId="0" xfId="0" applyFont="1" applyAlignment="1">
      <alignment wrapText="1"/>
    </xf>
    <xf numFmtId="4" fontId="33" fillId="0" borderId="0" xfId="0" applyNumberFormat="1" applyFont="1" applyAlignment="1">
      <alignment horizontal="center"/>
    </xf>
    <xf numFmtId="0" fontId="0" fillId="16" borderId="0" xfId="0" applyFont="1" applyFill="1" applyAlignment="1" applyProtection="1">
      <alignment horizontal="center"/>
      <protection hidden="1"/>
    </xf>
    <xf numFmtId="0" fontId="0" fillId="0" borderId="17" xfId="0" applyFont="1" applyBorder="1" applyProtection="1">
      <protection hidden="1"/>
    </xf>
    <xf numFmtId="3" fontId="0" fillId="0" borderId="18" xfId="0" applyNumberFormat="1" applyFont="1" applyBorder="1" applyProtection="1">
      <protection locked="0"/>
    </xf>
    <xf numFmtId="3" fontId="33" fillId="0" borderId="18" xfId="0" applyNumberFormat="1" applyFont="1" applyBorder="1" applyProtection="1">
      <protection hidden="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4" fillId="0" borderId="20" xfId="0" applyFont="1" applyBorder="1" applyAlignment="1">
      <alignment horizontal="center" vertical="center" wrapText="1"/>
    </xf>
    <xf numFmtId="0" fontId="63" fillId="0" borderId="20" xfId="0" applyFont="1" applyBorder="1" applyAlignment="1">
      <alignment vertical="center" wrapText="1"/>
    </xf>
    <xf numFmtId="0" fontId="64" fillId="0" borderId="20" xfId="0" applyFont="1" applyBorder="1" applyAlignment="1">
      <alignment vertical="center" wrapText="1"/>
    </xf>
    <xf numFmtId="0" fontId="64" fillId="0" borderId="21" xfId="0" applyFont="1" applyBorder="1" applyAlignment="1">
      <alignment horizontal="center" vertical="center" wrapText="1"/>
    </xf>
    <xf numFmtId="0" fontId="63" fillId="0" borderId="19" xfId="0" applyFont="1" applyBorder="1" applyAlignment="1">
      <alignment vertical="center" wrapText="1"/>
    </xf>
    <xf numFmtId="0" fontId="63" fillId="0" borderId="22" xfId="0" applyFont="1" applyBorder="1" applyAlignment="1">
      <alignment vertical="center" wrapText="1"/>
    </xf>
    <xf numFmtId="0" fontId="63" fillId="0" borderId="22" xfId="0" applyFont="1" applyBorder="1" applyAlignment="1">
      <alignment horizontal="center" vertical="center" wrapText="1"/>
    </xf>
    <xf numFmtId="0" fontId="63" fillId="0" borderId="21" xfId="0" applyFont="1" applyBorder="1" applyAlignment="1">
      <alignment horizontal="center" vertical="center" wrapText="1"/>
    </xf>
    <xf numFmtId="0" fontId="62" fillId="0" borderId="0" xfId="0" applyFont="1"/>
    <xf numFmtId="0" fontId="0" fillId="0" borderId="0" xfId="0" applyAlignment="1" applyProtection="1">
      <alignment horizontal="center" vertical="center"/>
      <protection locked="0"/>
    </xf>
    <xf numFmtId="0" fontId="29" fillId="0" borderId="0" xfId="0" applyFont="1" applyAlignment="1" applyProtection="1">
      <alignment horizontal="center" vertical="center"/>
      <protection hidden="1"/>
    </xf>
    <xf numFmtId="0" fontId="30" fillId="0" borderId="23" xfId="0" applyFont="1" applyBorder="1" applyAlignment="1" applyProtection="1">
      <alignment horizontal="center" vertical="center" wrapText="1"/>
      <protection hidden="1"/>
    </xf>
    <xf numFmtId="0" fontId="31" fillId="26" borderId="24" xfId="0" applyFont="1" applyFill="1" applyBorder="1" applyAlignment="1" applyProtection="1">
      <alignment horizontal="left" vertical="center"/>
      <protection hidden="1"/>
    </xf>
    <xf numFmtId="0" fontId="0" fillId="0" borderId="0" xfId="0" applyFont="1" applyAlignment="1" applyProtection="1">
      <alignment horizontal="left" wrapText="1"/>
      <protection hidden="1"/>
    </xf>
    <xf numFmtId="0" fontId="45" fillId="0" borderId="0" xfId="49" applyNumberFormat="1" applyFont="1" applyFill="1" applyBorder="1" applyAlignment="1" applyProtection="1">
      <alignment horizontal="left" vertical="top"/>
      <protection locked="0"/>
    </xf>
    <xf numFmtId="0" fontId="40" fillId="0" borderId="0" xfId="0" applyFont="1" applyAlignment="1" applyProtection="1">
      <alignment horizontal="center" vertical="center"/>
      <protection hidden="1"/>
    </xf>
    <xf numFmtId="0" fontId="41" fillId="0" borderId="25" xfId="0" applyFont="1" applyBorder="1" applyAlignment="1" applyProtection="1">
      <alignment horizontal="center" vertical="center"/>
      <protection hidden="1"/>
    </xf>
    <xf numFmtId="0" fontId="42" fillId="16" borderId="18" xfId="0" applyFont="1" applyFill="1" applyBorder="1" applyAlignment="1" applyProtection="1">
      <alignment horizontal="center" vertical="center"/>
      <protection hidden="1"/>
    </xf>
    <xf numFmtId="0" fontId="33" fillId="0" borderId="0" xfId="0" applyFont="1" applyAlignment="1" applyProtection="1">
      <alignment horizontal="left"/>
      <protection locked="0"/>
    </xf>
    <xf numFmtId="0" fontId="43" fillId="0" borderId="0" xfId="49" applyNumberFormat="1" applyFill="1" applyBorder="1" applyAlignment="1" applyProtection="1">
      <alignment horizontal="left"/>
      <protection locked="0"/>
    </xf>
    <xf numFmtId="0" fontId="41" fillId="0" borderId="26" xfId="0" applyFont="1" applyBorder="1" applyAlignment="1" applyProtection="1">
      <alignment horizontal="center" vertical="center"/>
      <protection hidden="1"/>
    </xf>
    <xf numFmtId="0" fontId="42" fillId="16" borderId="0" xfId="0" applyFont="1" applyFill="1" applyAlignment="1" applyProtection="1">
      <alignment horizontal="center" vertical="center"/>
      <protection hidden="1"/>
    </xf>
    <xf numFmtId="0" fontId="51" fillId="16" borderId="0" xfId="0" applyFont="1" applyFill="1" applyAlignment="1" applyProtection="1">
      <alignment horizontal="center" vertical="center"/>
      <protection hidden="1"/>
    </xf>
    <xf numFmtId="0" fontId="20" fillId="0" borderId="0" xfId="0" applyFont="1" applyAlignment="1" applyProtection="1">
      <alignment horizontal="center" vertical="center" wrapText="1"/>
      <protection hidden="1"/>
    </xf>
    <xf numFmtId="0" fontId="52" fillId="16" borderId="0" xfId="0" applyFont="1" applyFill="1" applyAlignment="1" applyProtection="1">
      <alignment horizontal="center" vertical="center"/>
      <protection hidden="1"/>
    </xf>
    <xf numFmtId="0" fontId="41" fillId="0" borderId="0" xfId="0" applyFont="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21" fillId="0" borderId="14" xfId="56" applyFont="1" applyBorder="1" applyAlignment="1" applyProtection="1">
      <alignment horizontal="center" vertical="center"/>
      <protection hidden="1"/>
    </xf>
    <xf numFmtId="4" fontId="36" fillId="0" borderId="14" xfId="56" applyNumberFormat="1" applyFont="1" applyBorder="1" applyAlignment="1" applyProtection="1">
      <alignment horizontal="center" vertical="center"/>
      <protection hidden="1"/>
    </xf>
    <xf numFmtId="0" fontId="52" fillId="16" borderId="0" xfId="62" applyFont="1" applyFill="1" applyBorder="1" applyAlignment="1" applyProtection="1">
      <alignment horizontal="center" vertical="center"/>
      <protection hidden="1"/>
    </xf>
    <xf numFmtId="0" fontId="21" fillId="16" borderId="0" xfId="0" applyFont="1" applyFill="1" applyAlignment="1" applyProtection="1">
      <alignment horizontal="center" vertical="center"/>
      <protection hidden="1"/>
    </xf>
    <xf numFmtId="0" fontId="41" fillId="0" borderId="28" xfId="0" applyFont="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3" fillId="0" borderId="0" xfId="0" applyFont="1" applyAlignment="1" applyProtection="1">
      <alignment horizontal="center" vertical="center"/>
      <protection hidden="1"/>
    </xf>
    <xf numFmtId="0" fontId="21" fillId="16" borderId="0" xfId="0" applyFont="1" applyFill="1" applyAlignment="1" applyProtection="1">
      <alignment horizontal="center" vertical="center" wrapText="1"/>
      <protection hidden="1"/>
    </xf>
    <xf numFmtId="0" fontId="33" fillId="16" borderId="0" xfId="0" applyFont="1" applyFill="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20" fillId="0" borderId="0" xfId="0" applyFont="1" applyAlignment="1" applyProtection="1">
      <alignment horizontal="left" vertical="top" wrapText="1"/>
      <protection hidden="1"/>
    </xf>
    <xf numFmtId="0" fontId="33" fillId="16" borderId="0" xfId="0" applyFont="1" applyFill="1" applyAlignment="1">
      <alignment horizontal="left" vertical="center"/>
    </xf>
    <xf numFmtId="0" fontId="33" fillId="16" borderId="0" xfId="0" applyFont="1" applyFill="1" applyAlignment="1">
      <alignment horizontal="center"/>
    </xf>
    <xf numFmtId="0" fontId="38" fillId="0" borderId="0" xfId="0" applyFont="1" applyAlignment="1">
      <alignment horizontal="center"/>
    </xf>
    <xf numFmtId="0" fontId="41" fillId="0" borderId="0" xfId="0" applyFont="1" applyAlignment="1">
      <alignment horizontal="center"/>
    </xf>
    <xf numFmtId="0" fontId="21" fillId="16" borderId="0" xfId="0" applyFont="1" applyFill="1" applyAlignment="1">
      <alignment horizontal="center"/>
    </xf>
    <xf numFmtId="0" fontId="63" fillId="0" borderId="29" xfId="0" applyFont="1" applyBorder="1" applyAlignment="1">
      <alignment horizontal="center" vertical="center" wrapText="1"/>
    </xf>
    <xf numFmtId="0" fontId="63" fillId="0" borderId="22"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22" xfId="0" applyFont="1" applyBorder="1" applyAlignment="1">
      <alignment horizontal="center" vertical="center" wrapText="1"/>
    </xf>
    <xf numFmtId="0" fontId="52" fillId="16" borderId="0" xfId="0" applyFont="1" applyFill="1" applyAlignment="1">
      <alignment horizontal="center"/>
    </xf>
    <xf numFmtId="0" fontId="61" fillId="0" borderId="0" xfId="0" applyFont="1" applyAlignment="1">
      <alignment horizontal="left" wrapText="1"/>
    </xf>
    <xf numFmtId="0" fontId="33" fillId="16" borderId="30" xfId="0" applyFont="1" applyFill="1" applyBorder="1" applyAlignment="1" applyProtection="1">
      <alignment horizontal="center" vertical="center"/>
      <protection hidden="1"/>
    </xf>
    <xf numFmtId="0" fontId="33" fillId="16" borderId="0" xfId="0" applyFont="1" applyFill="1" applyAlignment="1" applyProtection="1">
      <alignment horizontal="center"/>
      <protection hidden="1"/>
    </xf>
  </cellXfs>
  <cellStyles count="55">
    <cellStyle name="Normal" xfId="0"/>
    <cellStyle name="Percent" xfId="15"/>
    <cellStyle name="Currency" xfId="16"/>
    <cellStyle name="Currency [0]" xfId="17"/>
    <cellStyle name="Comma" xfId="18"/>
    <cellStyle name="Comma [0]" xfId="19"/>
    <cellStyle name="20% - Ênfase1 2" xfId="20"/>
    <cellStyle name="20% - Ênfase2 2" xfId="21"/>
    <cellStyle name="20% - Ênfase3 2" xfId="22"/>
    <cellStyle name="20% - Ênfase4 2" xfId="23"/>
    <cellStyle name="20% - Ênfase5 2" xfId="24"/>
    <cellStyle name="20% - Ênfase6 2" xfId="25"/>
    <cellStyle name="40% - Ênfase1 2" xfId="26"/>
    <cellStyle name="40% - Ênfase2 2" xfId="27"/>
    <cellStyle name="40% - Ênfase3 2" xfId="28"/>
    <cellStyle name="40% - Ênfase4 2" xfId="29"/>
    <cellStyle name="40% - Ênfase5 2" xfId="30"/>
    <cellStyle name="40% - Ênfase6 2" xfId="31"/>
    <cellStyle name="60% - Ênfase1 2" xfId="32"/>
    <cellStyle name="60% - Ênfase2 2" xfId="33"/>
    <cellStyle name="60% - Ênfase3 2" xfId="34"/>
    <cellStyle name="60% - Ênfase4 2" xfId="35"/>
    <cellStyle name="60% - Ênfase5 2" xfId="36"/>
    <cellStyle name="60% - Ênfase6 2" xfId="37"/>
    <cellStyle name="Bom 2" xfId="38"/>
    <cellStyle name="Cálculo 2" xfId="39"/>
    <cellStyle name="Célula de Verificação 2" xfId="40"/>
    <cellStyle name="Célula Vinculada 2" xfId="41"/>
    <cellStyle name="Ênfase1 2" xfId="42"/>
    <cellStyle name="Ênfase2 2" xfId="43"/>
    <cellStyle name="Ênfase3 2" xfId="44"/>
    <cellStyle name="Ênfase4 2" xfId="45"/>
    <cellStyle name="Ênfase5 2" xfId="46"/>
    <cellStyle name="Ênfase6 2" xfId="47"/>
    <cellStyle name="Entrada 2" xfId="48"/>
    <cellStyle name="Hiperlink" xfId="49"/>
    <cellStyle name="Incorreto 2" xfId="50"/>
    <cellStyle name="Neutra 2" xfId="51"/>
    <cellStyle name="Normal 2" xfId="52"/>
    <cellStyle name="Normal 3" xfId="53"/>
    <cellStyle name="Normal_Pasta1" xfId="54"/>
    <cellStyle name="Normal_PC PM MODELO 2009" xfId="55"/>
    <cellStyle name="Normal_Plan2" xfId="56"/>
    <cellStyle name="Normal_STN" xfId="57"/>
    <cellStyle name="Nota 2" xfId="58"/>
    <cellStyle name="Saída 2" xfId="59"/>
    <cellStyle name="Texto de Aviso 2" xfId="60"/>
    <cellStyle name="Texto Explicativo 2" xfId="61"/>
    <cellStyle name="Texto Explicativo 3" xfId="62"/>
    <cellStyle name="Título 1 2" xfId="63"/>
    <cellStyle name="Título 2 2" xfId="64"/>
    <cellStyle name="Título 3 2" xfId="65"/>
    <cellStyle name="Título 4 2" xfId="66"/>
    <cellStyle name="Título 5" xfId="67"/>
    <cellStyle name="Total 2" xfId="68"/>
  </cellStyles>
  <dxfs count="147">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ill>
        <patternFill patternType="solid">
          <fgColor indexed="13"/>
          <bgColor indexed="51"/>
        </patternFill>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fill>
        <patternFill patternType="none"/>
      </fill>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fill>
        <patternFill patternType="none"/>
      </fill>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10"/>
        <condense val="0"/>
        <extend val="0"/>
      </font>
      <border/>
    </dxf>
    <dxf>
      <font>
        <b val="0"/>
        <color indexed="10"/>
        <condense val="0"/>
        <extend val="0"/>
      </font>
      <fill>
        <patternFill patternType="none"/>
      </fill>
      <border/>
    </dxf>
    <dxf>
      <font>
        <b val="0"/>
        <color indexed="8"/>
        <condense val="0"/>
        <extend val="0"/>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condense val="0"/>
        <extend val="0"/>
      </font>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
      <font>
        <b val="0"/>
        <color indexed="9"/>
        <condense val="0"/>
        <extend val="0"/>
      </font>
      <fill>
        <patternFill patternType="solid">
          <fgColor indexed="21"/>
          <bgColor indexed="57"/>
        </patternFill>
      </fill>
      <border/>
    </dxf>
    <dxf>
      <font>
        <b val="0"/>
        <color indexed="9"/>
        <condense val="0"/>
        <extend val="0"/>
      </font>
      <fill>
        <patternFill patternType="solid">
          <fgColor indexed="45"/>
          <bgColor indexed="2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D8C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ctrlProps/ctrlProp1.xml><?xml version="1.0" encoding="utf-8"?>
<formControlPr xmlns="http://schemas.microsoft.com/office/spreadsheetml/2009/9/main" objectType="Drop" dropLines="30" dropStyle="combo" dx="22" fmlaLink="SUM!$F$3" fmlaRange="SUM!$C$4:$C$188" sel="76" val="64"/>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checked="Checked"/>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checked="Checked"/>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checked="Checked"/>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checked="Checked"/>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checked="Checked"/>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3543300</xdr:colOff>
      <xdr:row>0</xdr:row>
      <xdr:rowOff>47625</xdr:rowOff>
    </xdr:from>
    <xdr:to>
      <xdr:col>1</xdr:col>
      <xdr:colOff>6210300</xdr:colOff>
      <xdr:row>1</xdr:row>
      <xdr:rowOff>619125</xdr:rowOff>
    </xdr:to>
    <xdr:pic>
      <xdr:nvPicPr>
        <xdr:cNvPr id="3083" name="Picture 4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86450" y="47625"/>
          <a:ext cx="2667000" cy="619125"/>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0"/>
      <sheetData sheetId="1"/>
      <sheetData sheetId="2"/>
      <sheetData sheetId="3"/>
      <sheetData sheetId="4"/>
      <sheetData sheetId="5">
        <row r="9">
          <cell r="G9" t="str">
            <v>Jatobá</v>
          </cell>
        </row>
      </sheetData>
      <sheetData sheetId="6"/>
      <sheetData sheetId="7"/>
      <sheetData sheetId="8"/>
      <sheetData sheetId="9"/>
      <sheetData sheetId="10"/>
      <sheetData sheetId="11"/>
      <sheetData sheetId="12"/>
      <sheetData sheetId="13"/>
      <sheetData sheetId="14"/>
      <sheetData sheetId="15"/>
      <sheetData sheetId="16"/>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sheetDataSet>
      <sheetData sheetId="0"/>
      <sheetData sheetId="1" refreshError="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Relationships xmlns="http://schemas.openxmlformats.org/package/2006/relationships"><Relationship Id="rId3" Type="http://schemas.openxmlformats.org/officeDocument/2006/relationships/ctrlProp" Target="../ctrlProps/ctrlProp11.xml" /><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3" Type="http://schemas.openxmlformats.org/officeDocument/2006/relationships/ctrlProp" Target="../ctrlProps/ctrlProp12.xml" /><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3" Type="http://schemas.openxmlformats.org/officeDocument/2006/relationships/ctrlProp" Target="../ctrlProps/ctrlProp13.xml" /><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3" Type="http://schemas.openxmlformats.org/officeDocument/2006/relationships/ctrlProp" Target="../ctrlProps/ctrlProp14.xml" /><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3" Type="http://schemas.openxmlformats.org/officeDocument/2006/relationships/ctrlProp" Target="../ctrlProps/ctrlProp15.xml" /><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3" Type="http://schemas.openxmlformats.org/officeDocument/2006/relationships/ctrlProp" Target="../ctrlProps/ctrlProp16.xml" /><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3" Type="http://schemas.openxmlformats.org/officeDocument/2006/relationships/ctrlProp" Target="../ctrlProps/ctrlProp17.xml" /><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3" Type="http://schemas.openxmlformats.org/officeDocument/2006/relationships/ctrlProp" Target="../ctrlProps/ctrlProp18.xml" /><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3" Type="http://schemas.openxmlformats.org/officeDocument/2006/relationships/ctrlProp" Target="../ctrlProps/ctrlProp19.xml" /><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3" Type="http://schemas.openxmlformats.org/officeDocument/2006/relationships/ctrlProp" Target="../ctrlProps/ctrlProp20.xml" /><Relationship Id="rId1" Type="http://schemas.openxmlformats.org/officeDocument/2006/relationships/vmlDrawing" Target="../drawings/vmlDrawing17.vml" /></Relationships>
</file>

<file path=xl/worksheets/_rels/sheet20.xml.rels><?xml version="1.0" encoding="utf-8" standalone="yes"?><Relationships xmlns="http://schemas.openxmlformats.org/package/2006/relationships"><Relationship Id="rId3" Type="http://schemas.openxmlformats.org/officeDocument/2006/relationships/ctrlProp" Target="../ctrlProps/ctrlProp21.xml" /><Relationship Id="rId1" Type="http://schemas.openxmlformats.org/officeDocument/2006/relationships/vmlDrawing" Target="../drawings/vmlDrawing18.vml" /></Relationships>
</file>

<file path=xl/worksheets/_rels/sheet21.xml.rels><?xml version="1.0" encoding="utf-8" standalone="yes"?><Relationships xmlns="http://schemas.openxmlformats.org/package/2006/relationships"><Relationship Id="rId3" Type="http://schemas.openxmlformats.org/officeDocument/2006/relationships/ctrlProp" Target="../ctrlProps/ctrlProp22.xml" /><Relationship Id="rId1" Type="http://schemas.openxmlformats.org/officeDocument/2006/relationships/vmlDrawing" Target="../drawings/vmlDrawing19.vml" /></Relationships>
</file>

<file path=xl/worksheets/_rels/sheet23.xml.rels><?xml version="1.0" encoding="utf-8" standalone="yes"?><Relationships xmlns="http://schemas.openxmlformats.org/package/2006/relationships"><Relationship Id="rId3" Type="http://schemas.openxmlformats.org/officeDocument/2006/relationships/ctrlProp" Target="../ctrlProps/ctrlProp23.xml" /><Relationship Id="rId1" Type="http://schemas.openxmlformats.org/officeDocument/2006/relationships/vmlDrawing" Target="../drawings/vmlDrawing20.vml" /></Relationships>
</file>

<file path=xl/worksheets/_rels/sheet24.xml.rels><?xml version="1.0" encoding="utf-8" standalone="yes"?><Relationships xmlns="http://schemas.openxmlformats.org/package/2006/relationships"><Relationship Id="rId3" Type="http://schemas.openxmlformats.org/officeDocument/2006/relationships/ctrlProp" Target="../ctrlProps/ctrlProp24.xml" /><Relationship Id="rId1" Type="http://schemas.openxmlformats.org/officeDocument/2006/relationships/vmlDrawing" Target="../drawings/vmlDrawing21.vml" /></Relationships>
</file>

<file path=xl/worksheets/_rels/sheet25.xml.rels><?xml version="1.0" encoding="utf-8" standalone="yes"?><Relationships xmlns="http://schemas.openxmlformats.org/package/2006/relationships"><Relationship Id="rId4" Type="http://schemas.openxmlformats.org/officeDocument/2006/relationships/ctrlProp" Target="../ctrlProps/ctrlProp25.xml" /><Relationship Id="rId1" Type="http://schemas.openxmlformats.org/officeDocument/2006/relationships/vmlDrawing" Target="../drawings/vmlDrawing22.vml" /><Relationship Id="rId2"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4" Type="http://schemas.openxmlformats.org/officeDocument/2006/relationships/ctrlProp" Target="../ctrlProps/ctrlProp26.xml" /><Relationship Id="rId1" Type="http://schemas.openxmlformats.org/officeDocument/2006/relationships/vmlDrawing" Target="../drawings/vmlDrawing23.vml" /><Relationship Id="rId2"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4" Type="http://schemas.openxmlformats.org/officeDocument/2006/relationships/ctrlProp" Target="../ctrlProps/ctrlProp27.xml" /><Relationship Id="rId1" Type="http://schemas.openxmlformats.org/officeDocument/2006/relationships/vmlDrawing" Target="../drawings/vmlDrawing24.vml" /><Relationship Id="rId2"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4" Type="http://schemas.openxmlformats.org/officeDocument/2006/relationships/ctrlProp" Target="../ctrlProps/ctrlProp28.xml" /><Relationship Id="rId1" Type="http://schemas.openxmlformats.org/officeDocument/2006/relationships/vmlDrawing" Target="../drawings/vmlDrawing25.vml" /><Relationship Id="rId2" Type="http://schemas.openxmlformats.org/officeDocument/2006/relationships/printerSettings" Target="../printerSettings/printerSettings5.bin" /></Relationships>
</file>

<file path=xl/worksheets/_rels/sheet29.xml.rels><?xml version="1.0" encoding="utf-8" standalone="yes"?><Relationships xmlns="http://schemas.openxmlformats.org/package/2006/relationships"><Relationship Id="rId4" Type="http://schemas.openxmlformats.org/officeDocument/2006/relationships/ctrlProp" Target="../ctrlProps/ctrlProp29.xml" /><Relationship Id="rId1" Type="http://schemas.openxmlformats.org/officeDocument/2006/relationships/vmlDrawing" Target="../drawings/vmlDrawing26.v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3"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4" Type="http://schemas.openxmlformats.org/officeDocument/2006/relationships/ctrlProp" Target="../ctrlProps/ctrlProp30.xml" /><Relationship Id="rId1" Type="http://schemas.openxmlformats.org/officeDocument/2006/relationships/vmlDrawing" Target="../drawings/vmlDrawing27.vml" /><Relationship Id="rId2" Type="http://schemas.openxmlformats.org/officeDocument/2006/relationships/printerSettings" Target="../printerSettings/printerSettings7.bin" /></Relationships>
</file>

<file path=xl/worksheets/_rels/sheet31.xml.rels><?xml version="1.0" encoding="utf-8" standalone="yes"?><Relationships xmlns="http://schemas.openxmlformats.org/package/2006/relationships"><Relationship Id="rId4" Type="http://schemas.openxmlformats.org/officeDocument/2006/relationships/ctrlProp" Target="../ctrlProps/ctrlProp31.xml" /><Relationship Id="rId1" Type="http://schemas.openxmlformats.org/officeDocument/2006/relationships/vmlDrawing" Target="../drawings/vmlDrawing28.vml" /><Relationship Id="rId2" Type="http://schemas.openxmlformats.org/officeDocument/2006/relationships/printerSettings" Target="../printerSettings/printerSettings8.bin" /></Relationships>
</file>

<file path=xl/worksheets/_rels/sheet32.xml.rels><?xml version="1.0" encoding="utf-8" standalone="yes"?><Relationships xmlns="http://schemas.openxmlformats.org/package/2006/relationships"><Relationship Id="rId4" Type="http://schemas.openxmlformats.org/officeDocument/2006/relationships/ctrlProp" Target="../ctrlProps/ctrlProp32.xml" /><Relationship Id="rId1" Type="http://schemas.openxmlformats.org/officeDocument/2006/relationships/vmlDrawing" Target="../drawings/vmlDrawing29.vml" /><Relationship Id="rId2"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4" Type="http://schemas.openxmlformats.org/officeDocument/2006/relationships/ctrlProp" Target="../ctrlProps/ctrlProp33.xml" /><Relationship Id="rId1" Type="http://schemas.openxmlformats.org/officeDocument/2006/relationships/vmlDrawing" Target="../drawings/vmlDrawing30.vml" /><Relationship Id="rId2"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4.xml" /><Relationship Id="rId5" Type="http://schemas.openxmlformats.org/officeDocument/2006/relationships/ctrlProp" Target="../ctrlProps/ctrlProp3.xml" /><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5.xml" /><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3" Type="http://schemas.openxmlformats.org/officeDocument/2006/relationships/ctrlProp" Target="../ctrlProps/ctrlProp6.xml" /><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8.xml" /><Relationship Id="rId3" Type="http://schemas.openxmlformats.org/officeDocument/2006/relationships/ctrlProp" Target="../ctrlProps/ctrlProp7.xml" /><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3" Type="http://schemas.openxmlformats.org/officeDocument/2006/relationships/ctrlProp" Target="../ctrlProps/ctrlProp9.xml" /><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3" Type="http://schemas.openxmlformats.org/officeDocument/2006/relationships/ctrlProp" Target="../ctrlProps/ctrlProp10.xml" /><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tabColor indexed="9"/>
  </sheetPr>
  <dimension ref="B2:L450"/>
  <sheetViews>
    <sheetView showGridLines="0" workbookViewId="0" topLeftCell="A1">
      <selection activeCell="D16" sqref="D16"/>
    </sheetView>
  </sheetViews>
  <sheetFormatPr defaultColWidth="9.33203125" defaultRowHeight="12.75"/>
  <cols>
    <col min="1" max="2" width="9.33203125" style="1" customWidth="1"/>
    <col min="3" max="3" width="47.5" style="1" customWidth="1"/>
    <col min="4" max="4" width="23.16015625" style="1" customWidth="1"/>
    <col min="5" max="5" width="24.66015625" style="1" customWidth="1"/>
    <col min="6" max="6" width="4" style="1" customWidth="1"/>
    <col min="7" max="16384" width="9.33203125" style="1" customWidth="1"/>
  </cols>
  <sheetData>
    <row r="2" ht="12.75">
      <c r="B2" s="2" t="s">
        <v>0</v>
      </c>
    </row>
    <row r="3" spans="2:7" ht="12.75">
      <c r="B3" s="3" t="s">
        <v>1</v>
      </c>
      <c r="C3" s="2" t="s">
        <v>2</v>
      </c>
      <c r="D3" s="3" t="s">
        <v>3</v>
      </c>
      <c r="E3" s="3" t="s">
        <v>4</v>
      </c>
      <c r="F3" s="4">
        <v>76</v>
      </c>
      <c r="G3" s="5" t="str">
        <f>UPPER(INDEX(C4:C188,MATCH(F3,B4:B188,0),0))</f>
        <v>IGUARACY</v>
      </c>
    </row>
    <row r="4" spans="2:5" ht="12.75">
      <c r="B4" s="6">
        <v>1</v>
      </c>
      <c r="C4" s="1" t="s">
        <v>5</v>
      </c>
      <c r="E4" s="7" t="s">
        <v>6</v>
      </c>
    </row>
    <row r="5" spans="2:12" ht="12.75">
      <c r="B5" s="6">
        <v>2</v>
      </c>
      <c r="C5" s="1" t="s">
        <v>7</v>
      </c>
      <c r="D5" s="8" t="s">
        <v>8</v>
      </c>
      <c r="E5" s="9">
        <v>0</v>
      </c>
      <c r="K5" s="6"/>
      <c r="L5" s="10"/>
    </row>
    <row r="6" spans="2:12" ht="12.75">
      <c r="B6" s="6">
        <v>3</v>
      </c>
      <c r="C6" s="1" t="s">
        <v>9</v>
      </c>
      <c r="D6" s="8" t="s">
        <v>10</v>
      </c>
      <c r="E6" s="9">
        <v>1</v>
      </c>
      <c r="F6" s="2"/>
      <c r="G6" s="2"/>
      <c r="K6" s="6"/>
      <c r="L6" s="10"/>
    </row>
    <row r="7" spans="2:12" ht="12.75">
      <c r="B7" s="6">
        <v>4</v>
      </c>
      <c r="C7" s="1" t="s">
        <v>11</v>
      </c>
      <c r="D7" s="8" t="s">
        <v>12</v>
      </c>
      <c r="E7" s="9">
        <v>1</v>
      </c>
      <c r="L7" s="10"/>
    </row>
    <row r="8" spans="2:12" ht="12.75">
      <c r="B8" s="6">
        <v>5</v>
      </c>
      <c r="C8" s="1" t="s">
        <v>13</v>
      </c>
      <c r="D8" s="8" t="s">
        <v>14</v>
      </c>
      <c r="E8" s="9">
        <v>1</v>
      </c>
      <c r="L8" s="10"/>
    </row>
    <row r="9" spans="2:12" ht="12.75">
      <c r="B9" s="6">
        <v>6</v>
      </c>
      <c r="C9" s="1" t="s">
        <v>15</v>
      </c>
      <c r="D9" s="8" t="s">
        <v>16</v>
      </c>
      <c r="E9" s="9">
        <v>1</v>
      </c>
      <c r="L9" s="10"/>
    </row>
    <row r="10" spans="2:12" ht="12.75">
      <c r="B10" s="6">
        <v>7</v>
      </c>
      <c r="C10" s="1" t="s">
        <v>17</v>
      </c>
      <c r="D10" s="8" t="s">
        <v>18</v>
      </c>
      <c r="E10" s="9">
        <v>1</v>
      </c>
      <c r="L10" s="10"/>
    </row>
    <row r="11" spans="2:12" ht="12.75">
      <c r="B11" s="6">
        <v>8</v>
      </c>
      <c r="C11" s="1" t="s">
        <v>19</v>
      </c>
      <c r="D11" s="8" t="s">
        <v>20</v>
      </c>
      <c r="E11" s="9">
        <v>1</v>
      </c>
      <c r="L11" s="10"/>
    </row>
    <row r="12" spans="2:12" ht="12.75">
      <c r="B12" s="6">
        <v>9</v>
      </c>
      <c r="C12" s="1" t="s">
        <v>21</v>
      </c>
      <c r="D12" s="8" t="s">
        <v>22</v>
      </c>
      <c r="E12" s="9">
        <v>1</v>
      </c>
      <c r="L12" s="10"/>
    </row>
    <row r="13" spans="2:12" ht="12.75">
      <c r="B13" s="6">
        <v>10</v>
      </c>
      <c r="C13" s="1" t="s">
        <v>23</v>
      </c>
      <c r="D13" s="8" t="s">
        <v>24</v>
      </c>
      <c r="E13" s="9">
        <v>1</v>
      </c>
      <c r="L13" s="10"/>
    </row>
    <row r="14" spans="2:12" ht="12.75">
      <c r="B14" s="6">
        <v>11</v>
      </c>
      <c r="C14" s="1" t="s">
        <v>25</v>
      </c>
      <c r="D14" s="8" t="s">
        <v>26</v>
      </c>
      <c r="E14" s="9">
        <v>1</v>
      </c>
      <c r="L14" s="10"/>
    </row>
    <row r="15" spans="2:12" ht="12.75">
      <c r="B15" s="6">
        <v>12</v>
      </c>
      <c r="C15" s="1" t="s">
        <v>27</v>
      </c>
      <c r="D15" s="8" t="s">
        <v>28</v>
      </c>
      <c r="E15" s="9">
        <v>1</v>
      </c>
      <c r="L15" s="10"/>
    </row>
    <row r="16" spans="2:12" ht="12.75">
      <c r="B16" s="6">
        <v>13</v>
      </c>
      <c r="C16" s="1" t="s">
        <v>29</v>
      </c>
      <c r="D16" s="8" t="s">
        <v>30</v>
      </c>
      <c r="E16" s="9">
        <v>1</v>
      </c>
      <c r="L16" s="10"/>
    </row>
    <row r="17" spans="2:12" ht="12.75">
      <c r="B17" s="6">
        <v>14</v>
      </c>
      <c r="C17" s="1" t="s">
        <v>31</v>
      </c>
      <c r="D17" s="8" t="s">
        <v>32</v>
      </c>
      <c r="E17" s="9">
        <v>1</v>
      </c>
      <c r="L17" s="10"/>
    </row>
    <row r="18" spans="2:12" ht="12.75">
      <c r="B18" s="6">
        <v>15</v>
      </c>
      <c r="C18" s="1" t="s">
        <v>33</v>
      </c>
      <c r="D18" s="8" t="s">
        <v>34</v>
      </c>
      <c r="E18" s="9">
        <v>1</v>
      </c>
      <c r="L18" s="10"/>
    </row>
    <row r="19" spans="2:12" ht="12.75">
      <c r="B19" s="6">
        <v>16</v>
      </c>
      <c r="C19" s="1" t="s">
        <v>35</v>
      </c>
      <c r="D19" s="8" t="s">
        <v>36</v>
      </c>
      <c r="E19" s="9">
        <v>1</v>
      </c>
      <c r="L19" s="10"/>
    </row>
    <row r="20" spans="2:12" ht="12.75">
      <c r="B20" s="6">
        <v>17</v>
      </c>
      <c r="C20" s="1" t="s">
        <v>37</v>
      </c>
      <c r="D20" s="8" t="s">
        <v>38</v>
      </c>
      <c r="E20" s="9">
        <v>0</v>
      </c>
      <c r="L20" s="10"/>
    </row>
    <row r="21" spans="2:12" ht="12.75">
      <c r="B21" s="6">
        <v>18</v>
      </c>
      <c r="C21" s="1" t="s">
        <v>39</v>
      </c>
      <c r="D21" s="8" t="s">
        <v>40</v>
      </c>
      <c r="E21" s="9">
        <v>0</v>
      </c>
      <c r="L21" s="10"/>
    </row>
    <row r="22" spans="2:12" ht="12.75">
      <c r="B22" s="6">
        <v>19</v>
      </c>
      <c r="C22" s="1" t="s">
        <v>41</v>
      </c>
      <c r="D22" s="8" t="s">
        <v>42</v>
      </c>
      <c r="E22" s="9">
        <v>1</v>
      </c>
      <c r="L22" s="10"/>
    </row>
    <row r="23" spans="2:12" ht="12.75">
      <c r="B23" s="6">
        <v>20</v>
      </c>
      <c r="C23" s="1" t="s">
        <v>43</v>
      </c>
      <c r="D23" s="8" t="s">
        <v>44</v>
      </c>
      <c r="E23" s="9">
        <v>1</v>
      </c>
      <c r="L23" s="10"/>
    </row>
    <row r="24" spans="2:12" ht="12.75">
      <c r="B24" s="6">
        <v>21</v>
      </c>
      <c r="C24" s="1" t="s">
        <v>45</v>
      </c>
      <c r="D24" s="8" t="s">
        <v>46</v>
      </c>
      <c r="E24" s="9">
        <v>1</v>
      </c>
      <c r="L24" s="10"/>
    </row>
    <row r="25" spans="2:12" ht="12.75">
      <c r="B25" s="6">
        <v>22</v>
      </c>
      <c r="C25" s="1" t="s">
        <v>47</v>
      </c>
      <c r="D25" s="8" t="s">
        <v>48</v>
      </c>
      <c r="E25" s="9">
        <v>1</v>
      </c>
      <c r="L25" s="10"/>
    </row>
    <row r="26" spans="2:12" ht="12.75">
      <c r="B26" s="6">
        <v>23</v>
      </c>
      <c r="C26" s="1" t="s">
        <v>49</v>
      </c>
      <c r="D26" s="8" t="s">
        <v>50</v>
      </c>
      <c r="E26" s="9">
        <v>1</v>
      </c>
      <c r="L26" s="10"/>
    </row>
    <row r="27" spans="2:12" ht="12.75">
      <c r="B27" s="6">
        <v>24</v>
      </c>
      <c r="C27" s="1" t="s">
        <v>51</v>
      </c>
      <c r="D27" s="8" t="s">
        <v>52</v>
      </c>
      <c r="E27" s="9">
        <v>1</v>
      </c>
      <c r="L27" s="10"/>
    </row>
    <row r="28" spans="2:12" ht="12.75">
      <c r="B28" s="6">
        <v>25</v>
      </c>
      <c r="C28" s="1" t="s">
        <v>53</v>
      </c>
      <c r="D28" s="8" t="s">
        <v>54</v>
      </c>
      <c r="E28" s="9">
        <v>1</v>
      </c>
      <c r="L28" s="10"/>
    </row>
    <row r="29" spans="2:12" ht="12.75">
      <c r="B29" s="6">
        <v>26</v>
      </c>
      <c r="C29" s="1" t="s">
        <v>55</v>
      </c>
      <c r="D29" s="8" t="s">
        <v>56</v>
      </c>
      <c r="E29" s="9">
        <v>1</v>
      </c>
      <c r="L29" s="10"/>
    </row>
    <row r="30" spans="2:12" ht="12.75">
      <c r="B30" s="6">
        <v>27</v>
      </c>
      <c r="C30" s="1" t="s">
        <v>57</v>
      </c>
      <c r="D30" s="8" t="s">
        <v>58</v>
      </c>
      <c r="E30" s="9">
        <v>1</v>
      </c>
      <c r="L30" s="10"/>
    </row>
    <row r="31" spans="2:12" ht="12.75">
      <c r="B31" s="6">
        <v>28</v>
      </c>
      <c r="C31" s="1" t="s">
        <v>59</v>
      </c>
      <c r="D31" s="8" t="s">
        <v>60</v>
      </c>
      <c r="E31" s="9">
        <v>1</v>
      </c>
      <c r="L31" s="10"/>
    </row>
    <row r="32" spans="2:12" ht="12.75">
      <c r="B32" s="6">
        <v>29</v>
      </c>
      <c r="C32" s="1" t="s">
        <v>61</v>
      </c>
      <c r="D32" s="8" t="s">
        <v>62</v>
      </c>
      <c r="E32" s="9">
        <v>1</v>
      </c>
      <c r="L32" s="10"/>
    </row>
    <row r="33" spans="2:12" ht="12.75">
      <c r="B33" s="6">
        <v>30</v>
      </c>
      <c r="C33" s="1" t="s">
        <v>63</v>
      </c>
      <c r="D33" s="8" t="s">
        <v>64</v>
      </c>
      <c r="E33" s="9">
        <v>1</v>
      </c>
      <c r="L33" s="10"/>
    </row>
    <row r="34" spans="2:12" ht="12.75">
      <c r="B34" s="6">
        <v>31</v>
      </c>
      <c r="C34" s="1" t="s">
        <v>65</v>
      </c>
      <c r="D34" s="8" t="s">
        <v>66</v>
      </c>
      <c r="E34" s="9">
        <v>1</v>
      </c>
      <c r="L34" s="10"/>
    </row>
    <row r="35" spans="2:12" ht="12.75">
      <c r="B35" s="6">
        <v>32</v>
      </c>
      <c r="C35" s="1" t="s">
        <v>67</v>
      </c>
      <c r="D35" s="8" t="s">
        <v>68</v>
      </c>
      <c r="E35" s="9">
        <v>1</v>
      </c>
      <c r="L35" s="10"/>
    </row>
    <row r="36" spans="2:12" ht="12.75">
      <c r="B36" s="6">
        <v>33</v>
      </c>
      <c r="C36" s="1" t="s">
        <v>69</v>
      </c>
      <c r="D36" s="8" t="s">
        <v>70</v>
      </c>
      <c r="E36" s="9">
        <v>1</v>
      </c>
      <c r="L36" s="10"/>
    </row>
    <row r="37" spans="2:12" ht="12.75">
      <c r="B37" s="6">
        <v>34</v>
      </c>
      <c r="C37" s="1" t="s">
        <v>71</v>
      </c>
      <c r="D37" s="8" t="s">
        <v>72</v>
      </c>
      <c r="E37" s="9">
        <v>1</v>
      </c>
      <c r="L37" s="10"/>
    </row>
    <row r="38" spans="2:12" ht="12.75">
      <c r="B38" s="6">
        <v>35</v>
      </c>
      <c r="C38" s="1" t="s">
        <v>73</v>
      </c>
      <c r="D38" s="8" t="s">
        <v>74</v>
      </c>
      <c r="E38" s="9">
        <v>1</v>
      </c>
      <c r="L38" s="10"/>
    </row>
    <row r="39" spans="2:12" ht="12.75">
      <c r="B39" s="6">
        <v>36</v>
      </c>
      <c r="C39" s="1" t="s">
        <v>75</v>
      </c>
      <c r="D39" s="8" t="s">
        <v>76</v>
      </c>
      <c r="E39" s="9">
        <v>1</v>
      </c>
      <c r="L39" s="10"/>
    </row>
    <row r="40" spans="2:12" ht="12.75">
      <c r="B40" s="6">
        <v>37</v>
      </c>
      <c r="C40" s="1" t="s">
        <v>77</v>
      </c>
      <c r="D40" s="8" t="s">
        <v>78</v>
      </c>
      <c r="E40" s="9">
        <v>1</v>
      </c>
      <c r="L40" s="10"/>
    </row>
    <row r="41" spans="2:12" ht="12.75">
      <c r="B41" s="6">
        <v>38</v>
      </c>
      <c r="C41" s="1" t="s">
        <v>79</v>
      </c>
      <c r="D41" s="8" t="s">
        <v>80</v>
      </c>
      <c r="E41" s="9">
        <v>1</v>
      </c>
      <c r="L41" s="10"/>
    </row>
    <row r="42" spans="2:12" ht="12.75">
      <c r="B42" s="6">
        <v>39</v>
      </c>
      <c r="C42" s="1" t="s">
        <v>81</v>
      </c>
      <c r="D42" s="8" t="s">
        <v>82</v>
      </c>
      <c r="E42" s="9">
        <v>0</v>
      </c>
      <c r="L42" s="10"/>
    </row>
    <row r="43" spans="2:12" ht="12.75">
      <c r="B43" s="6">
        <v>40</v>
      </c>
      <c r="C43" s="1" t="s">
        <v>83</v>
      </c>
      <c r="D43" s="8" t="s">
        <v>84</v>
      </c>
      <c r="E43" s="9">
        <v>1</v>
      </c>
      <c r="L43" s="10"/>
    </row>
    <row r="44" spans="2:12" ht="12.75">
      <c r="B44" s="6">
        <v>41</v>
      </c>
      <c r="C44" s="1" t="s">
        <v>85</v>
      </c>
      <c r="D44" s="8" t="s">
        <v>86</v>
      </c>
      <c r="E44" s="9">
        <v>1</v>
      </c>
      <c r="L44" s="10"/>
    </row>
    <row r="45" spans="2:12" ht="12.75">
      <c r="B45" s="6">
        <v>42</v>
      </c>
      <c r="C45" s="1" t="s">
        <v>87</v>
      </c>
      <c r="D45" s="8" t="s">
        <v>88</v>
      </c>
      <c r="E45" s="9">
        <v>1</v>
      </c>
      <c r="L45" s="10"/>
    </row>
    <row r="46" spans="2:12" ht="12.75">
      <c r="B46" s="6">
        <v>43</v>
      </c>
      <c r="C46" s="1" t="s">
        <v>89</v>
      </c>
      <c r="D46" s="8" t="s">
        <v>90</v>
      </c>
      <c r="E46" s="9">
        <v>0</v>
      </c>
      <c r="L46" s="10"/>
    </row>
    <row r="47" spans="2:12" ht="12.75">
      <c r="B47" s="6">
        <v>44</v>
      </c>
      <c r="C47" s="1" t="s">
        <v>91</v>
      </c>
      <c r="D47" s="8" t="s">
        <v>92</v>
      </c>
      <c r="E47" s="9">
        <v>1</v>
      </c>
      <c r="L47" s="10"/>
    </row>
    <row r="48" spans="2:12" ht="12.75">
      <c r="B48" s="6">
        <v>45</v>
      </c>
      <c r="C48" s="1" t="s">
        <v>93</v>
      </c>
      <c r="D48" s="8" t="s">
        <v>94</v>
      </c>
      <c r="E48" s="9">
        <v>1</v>
      </c>
      <c r="L48" s="10"/>
    </row>
    <row r="49" spans="2:12" ht="12.75">
      <c r="B49" s="6">
        <v>46</v>
      </c>
      <c r="C49" s="1" t="s">
        <v>95</v>
      </c>
      <c r="D49" s="8" t="s">
        <v>96</v>
      </c>
      <c r="E49" s="9">
        <v>1</v>
      </c>
      <c r="L49" s="10"/>
    </row>
    <row r="50" spans="2:12" ht="12.75">
      <c r="B50" s="6">
        <v>47</v>
      </c>
      <c r="C50" s="1" t="s">
        <v>97</v>
      </c>
      <c r="D50" s="8" t="s">
        <v>98</v>
      </c>
      <c r="E50" s="9">
        <v>1</v>
      </c>
      <c r="L50" s="10"/>
    </row>
    <row r="51" spans="2:12" ht="12.75">
      <c r="B51" s="6">
        <v>48</v>
      </c>
      <c r="C51" s="1" t="s">
        <v>99</v>
      </c>
      <c r="D51" s="8" t="s">
        <v>100</v>
      </c>
      <c r="E51" s="9">
        <v>0</v>
      </c>
      <c r="L51" s="10"/>
    </row>
    <row r="52" spans="2:12" ht="12.75">
      <c r="B52" s="6">
        <v>49</v>
      </c>
      <c r="C52" s="1" t="s">
        <v>101</v>
      </c>
      <c r="D52" s="8" t="s">
        <v>102</v>
      </c>
      <c r="E52" s="9">
        <v>1</v>
      </c>
      <c r="L52" s="10"/>
    </row>
    <row r="53" spans="2:12" ht="12.75">
      <c r="B53" s="6">
        <v>50</v>
      </c>
      <c r="C53" s="1" t="s">
        <v>103</v>
      </c>
      <c r="D53" s="8" t="s">
        <v>104</v>
      </c>
      <c r="E53" s="9">
        <v>0</v>
      </c>
      <c r="L53" s="10"/>
    </row>
    <row r="54" spans="2:12" ht="12.75">
      <c r="B54" s="6">
        <v>51</v>
      </c>
      <c r="C54" s="1" t="s">
        <v>105</v>
      </c>
      <c r="D54" s="8" t="s">
        <v>106</v>
      </c>
      <c r="E54" s="9">
        <v>1</v>
      </c>
      <c r="L54" s="10"/>
    </row>
    <row r="55" spans="2:12" ht="12.75">
      <c r="B55" s="6">
        <v>52</v>
      </c>
      <c r="C55" s="1" t="s">
        <v>107</v>
      </c>
      <c r="D55" s="8" t="s">
        <v>108</v>
      </c>
      <c r="E55" s="9">
        <v>1</v>
      </c>
      <c r="L55" s="10"/>
    </row>
    <row r="56" spans="2:12" ht="12.75">
      <c r="B56" s="6">
        <v>53</v>
      </c>
      <c r="C56" s="1" t="s">
        <v>109</v>
      </c>
      <c r="D56" s="8" t="s">
        <v>110</v>
      </c>
      <c r="E56" s="9">
        <v>1</v>
      </c>
      <c r="L56" s="10"/>
    </row>
    <row r="57" spans="2:12" ht="12.75">
      <c r="B57" s="6">
        <v>54</v>
      </c>
      <c r="C57" s="1" t="s">
        <v>111</v>
      </c>
      <c r="D57" s="8" t="s">
        <v>112</v>
      </c>
      <c r="E57" s="9">
        <v>1</v>
      </c>
      <c r="L57" s="10"/>
    </row>
    <row r="58" spans="2:12" ht="12.75">
      <c r="B58" s="6">
        <v>55</v>
      </c>
      <c r="C58" s="1" t="s">
        <v>113</v>
      </c>
      <c r="D58" s="8" t="s">
        <v>114</v>
      </c>
      <c r="E58" s="9">
        <v>1</v>
      </c>
      <c r="L58" s="10"/>
    </row>
    <row r="59" spans="2:12" ht="12.75">
      <c r="B59" s="6">
        <v>56</v>
      </c>
      <c r="C59" s="1" t="s">
        <v>115</v>
      </c>
      <c r="D59" s="8" t="s">
        <v>116</v>
      </c>
      <c r="E59" s="9">
        <v>0</v>
      </c>
      <c r="L59" s="10"/>
    </row>
    <row r="60" spans="2:12" ht="12.75">
      <c r="B60" s="6">
        <v>57</v>
      </c>
      <c r="C60" s="1" t="s">
        <v>117</v>
      </c>
      <c r="D60" s="8" t="s">
        <v>118</v>
      </c>
      <c r="E60" s="9">
        <v>1</v>
      </c>
      <c r="L60" s="10"/>
    </row>
    <row r="61" spans="2:12" ht="12.75">
      <c r="B61" s="6">
        <v>58</v>
      </c>
      <c r="C61" s="1" t="s">
        <v>119</v>
      </c>
      <c r="D61" s="8" t="s">
        <v>120</v>
      </c>
      <c r="E61" s="9">
        <v>1</v>
      </c>
      <c r="L61" s="10"/>
    </row>
    <row r="62" spans="2:12" ht="12.75">
      <c r="B62" s="6">
        <v>59</v>
      </c>
      <c r="C62" s="1" t="s">
        <v>121</v>
      </c>
      <c r="D62" s="8" t="s">
        <v>122</v>
      </c>
      <c r="E62" s="9">
        <v>1</v>
      </c>
      <c r="L62" s="10"/>
    </row>
    <row r="63" spans="2:12" ht="12.75">
      <c r="B63" s="6">
        <v>60</v>
      </c>
      <c r="C63" s="1" t="s">
        <v>123</v>
      </c>
      <c r="D63" s="8" t="s">
        <v>124</v>
      </c>
      <c r="E63" s="9">
        <v>1</v>
      </c>
      <c r="L63" s="10"/>
    </row>
    <row r="64" spans="2:12" ht="12.75">
      <c r="B64" s="6">
        <v>61</v>
      </c>
      <c r="C64" s="1" t="s">
        <v>125</v>
      </c>
      <c r="D64" s="8" t="s">
        <v>126</v>
      </c>
      <c r="E64" s="9">
        <v>1</v>
      </c>
      <c r="L64" s="10"/>
    </row>
    <row r="65" spans="2:12" ht="12.75">
      <c r="B65" s="6">
        <v>62</v>
      </c>
      <c r="C65" s="1" t="s">
        <v>127</v>
      </c>
      <c r="D65" s="8" t="s">
        <v>128</v>
      </c>
      <c r="E65" s="9">
        <v>1</v>
      </c>
      <c r="L65" s="10"/>
    </row>
    <row r="66" spans="2:12" ht="12.75">
      <c r="B66" s="6">
        <v>63</v>
      </c>
      <c r="C66" s="1" t="s">
        <v>129</v>
      </c>
      <c r="D66" s="8" t="s">
        <v>130</v>
      </c>
      <c r="E66" s="9">
        <v>1</v>
      </c>
      <c r="L66" s="10"/>
    </row>
    <row r="67" spans="2:12" ht="12.75">
      <c r="B67" s="6">
        <v>64</v>
      </c>
      <c r="C67" s="1" t="s">
        <v>131</v>
      </c>
      <c r="D67" s="8" t="s">
        <v>132</v>
      </c>
      <c r="E67" s="9">
        <v>1</v>
      </c>
      <c r="L67" s="10"/>
    </row>
    <row r="68" spans="2:12" ht="12.75">
      <c r="B68" s="6">
        <v>65</v>
      </c>
      <c r="C68" s="1" t="s">
        <v>133</v>
      </c>
      <c r="D68" s="8" t="s">
        <v>134</v>
      </c>
      <c r="E68" s="9">
        <v>0</v>
      </c>
      <c r="L68" s="10"/>
    </row>
    <row r="69" spans="2:12" ht="12.75">
      <c r="B69" s="6">
        <v>66</v>
      </c>
      <c r="C69" s="1" t="s">
        <v>135</v>
      </c>
      <c r="D69" s="8" t="s">
        <v>136</v>
      </c>
      <c r="E69" s="9">
        <v>0</v>
      </c>
      <c r="L69" s="10"/>
    </row>
    <row r="70" spans="2:12" ht="12.75">
      <c r="B70" s="6">
        <v>67</v>
      </c>
      <c r="C70" s="1" t="s">
        <v>137</v>
      </c>
      <c r="D70" s="8" t="s">
        <v>138</v>
      </c>
      <c r="E70" s="9">
        <v>1</v>
      </c>
      <c r="L70" s="10"/>
    </row>
    <row r="71" spans="2:12" ht="12.75">
      <c r="B71" s="6">
        <v>68</v>
      </c>
      <c r="C71" s="1" t="s">
        <v>139</v>
      </c>
      <c r="D71" s="8" t="s">
        <v>140</v>
      </c>
      <c r="E71" s="9">
        <v>0</v>
      </c>
      <c r="L71" s="10"/>
    </row>
    <row r="72" spans="2:12" ht="12.75">
      <c r="B72" s="6">
        <v>69</v>
      </c>
      <c r="C72" s="1" t="s">
        <v>141</v>
      </c>
      <c r="D72" s="8" t="s">
        <v>142</v>
      </c>
      <c r="E72" s="9">
        <v>1</v>
      </c>
      <c r="L72" s="10"/>
    </row>
    <row r="73" spans="2:12" ht="12.75">
      <c r="B73" s="6">
        <v>70</v>
      </c>
      <c r="C73" s="1" t="s">
        <v>143</v>
      </c>
      <c r="D73" s="8" t="s">
        <v>144</v>
      </c>
      <c r="E73" s="9">
        <v>1</v>
      </c>
      <c r="L73" s="10"/>
    </row>
    <row r="74" spans="2:12" ht="12.75">
      <c r="B74" s="6">
        <v>71</v>
      </c>
      <c r="C74" s="1" t="s">
        <v>145</v>
      </c>
      <c r="D74" s="8" t="s">
        <v>146</v>
      </c>
      <c r="E74" s="9">
        <v>1</v>
      </c>
      <c r="L74" s="10"/>
    </row>
    <row r="75" spans="2:12" ht="12.75">
      <c r="B75" s="6">
        <v>72</v>
      </c>
      <c r="C75" s="1" t="s">
        <v>147</v>
      </c>
      <c r="D75" s="8" t="s">
        <v>148</v>
      </c>
      <c r="E75" s="9">
        <v>1</v>
      </c>
      <c r="L75" s="10"/>
    </row>
    <row r="76" spans="2:12" ht="12.75">
      <c r="B76" s="6">
        <v>73</v>
      </c>
      <c r="C76" s="1" t="s">
        <v>149</v>
      </c>
      <c r="D76" s="8" t="s">
        <v>150</v>
      </c>
      <c r="E76" s="9">
        <v>1</v>
      </c>
      <c r="L76" s="10"/>
    </row>
    <row r="77" spans="2:12" ht="12.75">
      <c r="B77" s="6">
        <v>74</v>
      </c>
      <c r="C77" s="1" t="s">
        <v>151</v>
      </c>
      <c r="D77" s="8" t="s">
        <v>152</v>
      </c>
      <c r="E77" s="9">
        <v>1</v>
      </c>
      <c r="L77" s="10"/>
    </row>
    <row r="78" spans="2:12" ht="12.75">
      <c r="B78" s="6">
        <v>75</v>
      </c>
      <c r="C78" s="1" t="s">
        <v>153</v>
      </c>
      <c r="D78" s="8" t="s">
        <v>154</v>
      </c>
      <c r="E78" s="9">
        <v>1</v>
      </c>
      <c r="L78" s="10"/>
    </row>
    <row r="79" spans="2:12" ht="12.75">
      <c r="B79" s="6">
        <v>76</v>
      </c>
      <c r="C79" s="1" t="s">
        <v>155</v>
      </c>
      <c r="D79" s="8" t="s">
        <v>156</v>
      </c>
      <c r="E79" s="9">
        <v>1</v>
      </c>
      <c r="L79" s="10"/>
    </row>
    <row r="80" spans="2:12" ht="12.75">
      <c r="B80" s="6">
        <v>77</v>
      </c>
      <c r="C80" s="1" t="s">
        <v>157</v>
      </c>
      <c r="D80" s="8" t="s">
        <v>158</v>
      </c>
      <c r="E80" s="9">
        <v>1</v>
      </c>
      <c r="L80" s="10"/>
    </row>
    <row r="81" spans="2:12" ht="12.75">
      <c r="B81" s="6">
        <v>78</v>
      </c>
      <c r="C81" s="1" t="s">
        <v>159</v>
      </c>
      <c r="D81" s="8" t="s">
        <v>160</v>
      </c>
      <c r="E81" s="9">
        <v>1</v>
      </c>
      <c r="L81" s="10"/>
    </row>
    <row r="82" spans="2:12" ht="12.75">
      <c r="B82" s="6">
        <v>79</v>
      </c>
      <c r="C82" s="1" t="s">
        <v>161</v>
      </c>
      <c r="D82" s="8" t="s">
        <v>162</v>
      </c>
      <c r="E82" s="9">
        <v>1</v>
      </c>
      <c r="L82" s="10"/>
    </row>
    <row r="83" spans="2:12" ht="12.75">
      <c r="B83" s="6">
        <v>80</v>
      </c>
      <c r="C83" s="1" t="s">
        <v>163</v>
      </c>
      <c r="D83" s="8" t="s">
        <v>164</v>
      </c>
      <c r="E83" s="9">
        <v>1</v>
      </c>
      <c r="L83" s="10"/>
    </row>
    <row r="84" spans="2:12" ht="12.75">
      <c r="B84" s="6">
        <v>81</v>
      </c>
      <c r="C84" s="1" t="s">
        <v>165</v>
      </c>
      <c r="D84" s="8" t="s">
        <v>166</v>
      </c>
      <c r="E84" s="9">
        <v>1</v>
      </c>
      <c r="L84" s="10"/>
    </row>
    <row r="85" spans="2:12" ht="12.75">
      <c r="B85" s="6">
        <v>82</v>
      </c>
      <c r="C85" s="1" t="s">
        <v>167</v>
      </c>
      <c r="D85" s="8" t="s">
        <v>168</v>
      </c>
      <c r="E85" s="9">
        <v>1</v>
      </c>
      <c r="L85" s="10"/>
    </row>
    <row r="86" spans="2:12" ht="12.75">
      <c r="B86" s="6">
        <v>83</v>
      </c>
      <c r="C86" s="1" t="s">
        <v>169</v>
      </c>
      <c r="D86" s="8" t="s">
        <v>170</v>
      </c>
      <c r="E86" s="9">
        <v>1</v>
      </c>
      <c r="L86" s="10"/>
    </row>
    <row r="87" spans="2:12" ht="12.75">
      <c r="B87" s="6">
        <v>84</v>
      </c>
      <c r="C87" s="1" t="s">
        <v>171</v>
      </c>
      <c r="D87" s="8" t="s">
        <v>172</v>
      </c>
      <c r="E87" s="9">
        <v>1</v>
      </c>
      <c r="L87" s="10"/>
    </row>
    <row r="88" spans="2:12" ht="12.75">
      <c r="B88" s="6">
        <v>85</v>
      </c>
      <c r="C88" s="1" t="s">
        <v>173</v>
      </c>
      <c r="D88" s="8" t="s">
        <v>174</v>
      </c>
      <c r="E88" s="9">
        <v>1</v>
      </c>
      <c r="L88" s="10"/>
    </row>
    <row r="89" spans="2:12" ht="12.75">
      <c r="B89" s="6">
        <v>86</v>
      </c>
      <c r="C89" s="1" t="s">
        <v>175</v>
      </c>
      <c r="D89" s="8" t="s">
        <v>176</v>
      </c>
      <c r="E89" s="9">
        <v>1</v>
      </c>
      <c r="L89" s="10"/>
    </row>
    <row r="90" spans="2:12" ht="12.75">
      <c r="B90" s="6">
        <v>87</v>
      </c>
      <c r="C90" s="1" t="s">
        <v>177</v>
      </c>
      <c r="D90" s="8" t="s">
        <v>178</v>
      </c>
      <c r="E90" s="9">
        <v>1</v>
      </c>
      <c r="L90" s="10"/>
    </row>
    <row r="91" spans="2:12" ht="12.75">
      <c r="B91" s="6">
        <v>88</v>
      </c>
      <c r="C91" s="1" t="s">
        <v>179</v>
      </c>
      <c r="D91" s="8" t="s">
        <v>180</v>
      </c>
      <c r="E91" s="9">
        <v>1</v>
      </c>
      <c r="L91" s="10"/>
    </row>
    <row r="92" spans="2:12" ht="12.75">
      <c r="B92" s="6">
        <v>89</v>
      </c>
      <c r="C92" s="1" t="s">
        <v>181</v>
      </c>
      <c r="D92" s="8" t="s">
        <v>182</v>
      </c>
      <c r="E92" s="9">
        <v>0</v>
      </c>
      <c r="L92" s="10"/>
    </row>
    <row r="93" spans="2:12" ht="12.75">
      <c r="B93" s="6">
        <v>90</v>
      </c>
      <c r="C93" s="1" t="s">
        <v>183</v>
      </c>
      <c r="D93" s="8" t="s">
        <v>184</v>
      </c>
      <c r="E93" s="9">
        <v>1</v>
      </c>
      <c r="L93" s="10"/>
    </row>
    <row r="94" spans="2:12" ht="12.75">
      <c r="B94" s="6">
        <v>91</v>
      </c>
      <c r="C94" s="1" t="s">
        <v>185</v>
      </c>
      <c r="D94" s="8" t="s">
        <v>186</v>
      </c>
      <c r="E94" s="9">
        <v>0</v>
      </c>
      <c r="L94" s="10"/>
    </row>
    <row r="95" spans="2:12" ht="12.75">
      <c r="B95" s="6">
        <v>92</v>
      </c>
      <c r="C95" s="1" t="s">
        <v>187</v>
      </c>
      <c r="D95" s="8" t="s">
        <v>188</v>
      </c>
      <c r="E95" s="9">
        <v>1</v>
      </c>
      <c r="L95" s="10"/>
    </row>
    <row r="96" spans="2:12" ht="12.75">
      <c r="B96" s="6">
        <v>93</v>
      </c>
      <c r="C96" s="1" t="s">
        <v>189</v>
      </c>
      <c r="D96" s="8" t="s">
        <v>190</v>
      </c>
      <c r="E96" s="9">
        <v>1</v>
      </c>
      <c r="L96" s="10"/>
    </row>
    <row r="97" spans="2:12" ht="12.75">
      <c r="B97" s="6">
        <v>94</v>
      </c>
      <c r="C97" s="1" t="s">
        <v>191</v>
      </c>
      <c r="D97" s="8" t="s">
        <v>192</v>
      </c>
      <c r="E97" s="9">
        <v>1</v>
      </c>
      <c r="L97" s="10"/>
    </row>
    <row r="98" spans="2:12" ht="12.75">
      <c r="B98" s="6">
        <v>95</v>
      </c>
      <c r="C98" s="1" t="s">
        <v>193</v>
      </c>
      <c r="D98" s="8" t="s">
        <v>194</v>
      </c>
      <c r="E98" s="9">
        <v>1</v>
      </c>
      <c r="L98" s="10"/>
    </row>
    <row r="99" spans="2:12" ht="12.75">
      <c r="B99" s="6">
        <v>96</v>
      </c>
      <c r="C99" s="1" t="s">
        <v>195</v>
      </c>
      <c r="D99" s="8" t="s">
        <v>196</v>
      </c>
      <c r="E99" s="9">
        <v>1</v>
      </c>
      <c r="L99" s="10"/>
    </row>
    <row r="100" spans="2:12" ht="12.75">
      <c r="B100" s="6">
        <v>97</v>
      </c>
      <c r="C100" s="1" t="s">
        <v>197</v>
      </c>
      <c r="D100" s="8" t="s">
        <v>198</v>
      </c>
      <c r="E100" s="9">
        <v>0</v>
      </c>
      <c r="L100" s="10"/>
    </row>
    <row r="101" spans="2:12" ht="12.75">
      <c r="B101" s="6">
        <v>98</v>
      </c>
      <c r="C101" s="1" t="s">
        <v>199</v>
      </c>
      <c r="D101" s="8" t="s">
        <v>200</v>
      </c>
      <c r="E101" s="9">
        <v>1</v>
      </c>
      <c r="L101" s="10"/>
    </row>
    <row r="102" spans="2:12" ht="12.75">
      <c r="B102" s="6">
        <v>99</v>
      </c>
      <c r="C102" s="1" t="s">
        <v>201</v>
      </c>
      <c r="D102" s="8" t="s">
        <v>202</v>
      </c>
      <c r="E102" s="9">
        <v>1</v>
      </c>
      <c r="L102" s="10"/>
    </row>
    <row r="103" spans="2:12" ht="12.75">
      <c r="B103" s="6">
        <v>100</v>
      </c>
      <c r="C103" s="1" t="s">
        <v>203</v>
      </c>
      <c r="D103" s="8" t="s">
        <v>204</v>
      </c>
      <c r="E103" s="9">
        <v>0</v>
      </c>
      <c r="L103" s="10"/>
    </row>
    <row r="104" spans="2:12" ht="12.75">
      <c r="B104" s="6">
        <v>101</v>
      </c>
      <c r="C104" s="1" t="s">
        <v>205</v>
      </c>
      <c r="D104" s="8" t="s">
        <v>206</v>
      </c>
      <c r="E104" s="9">
        <v>1</v>
      </c>
      <c r="L104" s="10"/>
    </row>
    <row r="105" spans="2:12" ht="12.75">
      <c r="B105" s="6">
        <v>102</v>
      </c>
      <c r="C105" s="1" t="s">
        <v>207</v>
      </c>
      <c r="D105" s="8" t="s">
        <v>208</v>
      </c>
      <c r="E105" s="9">
        <v>1</v>
      </c>
      <c r="L105" s="10"/>
    </row>
    <row r="106" spans="2:12" ht="12.75">
      <c r="B106" s="6">
        <v>103</v>
      </c>
      <c r="C106" s="1" t="s">
        <v>209</v>
      </c>
      <c r="D106" s="8" t="s">
        <v>210</v>
      </c>
      <c r="E106" s="9">
        <v>1</v>
      </c>
      <c r="L106" s="10"/>
    </row>
    <row r="107" spans="2:12" ht="12.75">
      <c r="B107" s="6">
        <v>104</v>
      </c>
      <c r="C107" s="1" t="s">
        <v>211</v>
      </c>
      <c r="D107" s="8" t="s">
        <v>212</v>
      </c>
      <c r="E107" s="9">
        <v>1</v>
      </c>
      <c r="L107" s="10"/>
    </row>
    <row r="108" spans="2:12" ht="12.75">
      <c r="B108" s="6">
        <v>105</v>
      </c>
      <c r="C108" s="1" t="s">
        <v>213</v>
      </c>
      <c r="D108" s="8" t="s">
        <v>214</v>
      </c>
      <c r="E108" s="9">
        <v>1</v>
      </c>
      <c r="L108" s="10"/>
    </row>
    <row r="109" spans="2:12" ht="12.75">
      <c r="B109" s="6">
        <v>106</v>
      </c>
      <c r="C109" s="1" t="s">
        <v>215</v>
      </c>
      <c r="D109" s="8" t="s">
        <v>216</v>
      </c>
      <c r="E109" s="9">
        <v>1</v>
      </c>
      <c r="L109" s="10"/>
    </row>
    <row r="110" spans="2:12" ht="12.75">
      <c r="B110" s="6">
        <v>107</v>
      </c>
      <c r="C110" s="1" t="s">
        <v>217</v>
      </c>
      <c r="D110" s="8" t="s">
        <v>218</v>
      </c>
      <c r="E110" s="9">
        <v>0</v>
      </c>
      <c r="L110" s="10"/>
    </row>
    <row r="111" spans="2:12" ht="12.75">
      <c r="B111" s="6">
        <v>108</v>
      </c>
      <c r="C111" s="1" t="s">
        <v>219</v>
      </c>
      <c r="D111" s="8" t="s">
        <v>220</v>
      </c>
      <c r="E111" s="9">
        <v>1</v>
      </c>
      <c r="L111" s="10"/>
    </row>
    <row r="112" spans="2:12" ht="12.75">
      <c r="B112" s="6">
        <v>109</v>
      </c>
      <c r="C112" s="1" t="s">
        <v>221</v>
      </c>
      <c r="D112" s="8" t="s">
        <v>222</v>
      </c>
      <c r="E112" s="9">
        <v>1</v>
      </c>
      <c r="L112" s="10"/>
    </row>
    <row r="113" spans="2:12" ht="12.75">
      <c r="B113" s="6">
        <v>110</v>
      </c>
      <c r="C113" s="1" t="s">
        <v>223</v>
      </c>
      <c r="D113" s="8" t="s">
        <v>224</v>
      </c>
      <c r="E113" s="9">
        <v>1</v>
      </c>
      <c r="L113" s="10"/>
    </row>
    <row r="114" spans="2:12" ht="12.75">
      <c r="B114" s="6">
        <v>111</v>
      </c>
      <c r="C114" s="1" t="s">
        <v>225</v>
      </c>
      <c r="D114" s="8" t="s">
        <v>226</v>
      </c>
      <c r="E114" s="9">
        <v>0</v>
      </c>
      <c r="L114" s="10"/>
    </row>
    <row r="115" spans="2:12" ht="12.75">
      <c r="B115" s="6">
        <v>112</v>
      </c>
      <c r="C115" s="1" t="s">
        <v>227</v>
      </c>
      <c r="D115" s="8" t="s">
        <v>228</v>
      </c>
      <c r="E115" s="9">
        <v>1</v>
      </c>
      <c r="L115" s="10"/>
    </row>
    <row r="116" spans="2:12" ht="12.75">
      <c r="B116" s="6">
        <v>113</v>
      </c>
      <c r="C116" s="1" t="s">
        <v>229</v>
      </c>
      <c r="D116" s="8" t="s">
        <v>230</v>
      </c>
      <c r="E116" s="9">
        <v>1</v>
      </c>
      <c r="L116" s="10"/>
    </row>
    <row r="117" spans="2:12" ht="12.75">
      <c r="B117" s="6">
        <v>114</v>
      </c>
      <c r="C117" s="1" t="s">
        <v>231</v>
      </c>
      <c r="D117" s="8" t="s">
        <v>232</v>
      </c>
      <c r="E117" s="9">
        <v>1</v>
      </c>
      <c r="L117" s="10"/>
    </row>
    <row r="118" spans="2:12" ht="12.75">
      <c r="B118" s="6">
        <v>115</v>
      </c>
      <c r="C118" s="1" t="s">
        <v>233</v>
      </c>
      <c r="D118" s="8" t="s">
        <v>234</v>
      </c>
      <c r="E118" s="9">
        <v>1</v>
      </c>
      <c r="L118" s="10"/>
    </row>
    <row r="119" spans="2:12" ht="12.75">
      <c r="B119" s="6">
        <v>116</v>
      </c>
      <c r="C119" s="1" t="s">
        <v>235</v>
      </c>
      <c r="D119" s="8" t="s">
        <v>236</v>
      </c>
      <c r="E119" s="9">
        <v>1</v>
      </c>
      <c r="L119" s="10"/>
    </row>
    <row r="120" spans="2:12" ht="12.75">
      <c r="B120" s="6">
        <v>117</v>
      </c>
      <c r="C120" s="1" t="s">
        <v>237</v>
      </c>
      <c r="D120" s="8" t="s">
        <v>238</v>
      </c>
      <c r="E120" s="9">
        <v>1</v>
      </c>
      <c r="L120" s="10"/>
    </row>
    <row r="121" spans="2:12" ht="12.75">
      <c r="B121" s="6">
        <v>118</v>
      </c>
      <c r="C121" s="1" t="s">
        <v>239</v>
      </c>
      <c r="D121" s="8" t="s">
        <v>240</v>
      </c>
      <c r="E121" s="9">
        <v>1</v>
      </c>
      <c r="L121" s="10"/>
    </row>
    <row r="122" spans="2:12" ht="12.75">
      <c r="B122" s="6">
        <v>119</v>
      </c>
      <c r="C122" s="1" t="s">
        <v>241</v>
      </c>
      <c r="D122" s="8" t="s">
        <v>242</v>
      </c>
      <c r="E122" s="9">
        <v>1</v>
      </c>
      <c r="L122" s="10"/>
    </row>
    <row r="123" spans="2:12" ht="12.75">
      <c r="B123" s="6">
        <v>120</v>
      </c>
      <c r="C123" s="1" t="s">
        <v>243</v>
      </c>
      <c r="D123" s="8" t="s">
        <v>244</v>
      </c>
      <c r="E123" s="9">
        <v>1</v>
      </c>
      <c r="L123" s="10"/>
    </row>
    <row r="124" spans="2:12" ht="12.75">
      <c r="B124" s="6">
        <v>121</v>
      </c>
      <c r="C124" s="1" t="s">
        <v>245</v>
      </c>
      <c r="D124" s="8" t="s">
        <v>246</v>
      </c>
      <c r="E124" s="9">
        <v>1</v>
      </c>
      <c r="L124" s="10"/>
    </row>
    <row r="125" spans="2:12" ht="12.75">
      <c r="B125" s="6">
        <v>122</v>
      </c>
      <c r="C125" s="1" t="s">
        <v>247</v>
      </c>
      <c r="D125" s="8" t="s">
        <v>248</v>
      </c>
      <c r="E125" s="9">
        <v>0</v>
      </c>
      <c r="L125" s="10"/>
    </row>
    <row r="126" spans="2:12" ht="12.75">
      <c r="B126" s="6">
        <v>123</v>
      </c>
      <c r="C126" s="1" t="s">
        <v>249</v>
      </c>
      <c r="D126" s="8" t="s">
        <v>250</v>
      </c>
      <c r="E126" s="9">
        <v>1</v>
      </c>
      <c r="L126" s="10"/>
    </row>
    <row r="127" spans="2:12" ht="12.75">
      <c r="B127" s="6">
        <v>124</v>
      </c>
      <c r="C127" s="1" t="s">
        <v>251</v>
      </c>
      <c r="D127" s="8" t="s">
        <v>252</v>
      </c>
      <c r="E127" s="9">
        <v>1</v>
      </c>
      <c r="L127" s="10"/>
    </row>
    <row r="128" spans="2:12" ht="12.75">
      <c r="B128" s="6">
        <v>125</v>
      </c>
      <c r="C128" s="1" t="s">
        <v>253</v>
      </c>
      <c r="D128" s="8" t="s">
        <v>254</v>
      </c>
      <c r="E128" s="9">
        <v>1</v>
      </c>
      <c r="L128" s="10"/>
    </row>
    <row r="129" spans="2:12" ht="12.75">
      <c r="B129" s="6">
        <v>126</v>
      </c>
      <c r="C129" s="1" t="s">
        <v>255</v>
      </c>
      <c r="D129" s="8" t="s">
        <v>256</v>
      </c>
      <c r="E129" s="9">
        <v>0</v>
      </c>
      <c r="L129" s="10"/>
    </row>
    <row r="130" spans="2:12" ht="12.75">
      <c r="B130" s="6">
        <v>127</v>
      </c>
      <c r="C130" s="1" t="s">
        <v>257</v>
      </c>
      <c r="D130" s="8" t="s">
        <v>258</v>
      </c>
      <c r="E130" s="9">
        <v>1</v>
      </c>
      <c r="L130" s="10"/>
    </row>
    <row r="131" spans="2:12" ht="12.75">
      <c r="B131" s="6">
        <v>128</v>
      </c>
      <c r="C131" s="1" t="s">
        <v>259</v>
      </c>
      <c r="D131" s="8" t="s">
        <v>260</v>
      </c>
      <c r="E131" s="9">
        <v>0</v>
      </c>
      <c r="L131" s="10"/>
    </row>
    <row r="132" spans="2:12" ht="12.75">
      <c r="B132" s="6">
        <v>129</v>
      </c>
      <c r="C132" s="1" t="s">
        <v>261</v>
      </c>
      <c r="D132" s="8" t="s">
        <v>262</v>
      </c>
      <c r="E132" s="9">
        <v>1</v>
      </c>
      <c r="L132" s="10"/>
    </row>
    <row r="133" spans="2:12" ht="12.75">
      <c r="B133" s="6">
        <v>130</v>
      </c>
      <c r="C133" s="1" t="s">
        <v>263</v>
      </c>
      <c r="D133" s="8" t="s">
        <v>264</v>
      </c>
      <c r="E133" s="9">
        <v>0</v>
      </c>
      <c r="L133" s="10"/>
    </row>
    <row r="134" spans="2:12" ht="12.75">
      <c r="B134" s="6">
        <v>131</v>
      </c>
      <c r="C134" s="1" t="s">
        <v>265</v>
      </c>
      <c r="D134" s="8" t="s">
        <v>266</v>
      </c>
      <c r="E134" s="9">
        <v>1</v>
      </c>
      <c r="L134" s="10"/>
    </row>
    <row r="135" spans="2:12" ht="12.75">
      <c r="B135" s="6">
        <v>132</v>
      </c>
      <c r="C135" s="1" t="s">
        <v>267</v>
      </c>
      <c r="D135" s="8" t="s">
        <v>268</v>
      </c>
      <c r="E135" s="9">
        <v>1</v>
      </c>
      <c r="L135" s="10"/>
    </row>
    <row r="136" spans="2:12" ht="12.75">
      <c r="B136" s="6">
        <v>133</v>
      </c>
      <c r="C136" s="1" t="s">
        <v>269</v>
      </c>
      <c r="D136" s="8" t="s">
        <v>270</v>
      </c>
      <c r="E136" s="9">
        <v>1</v>
      </c>
      <c r="L136" s="10"/>
    </row>
    <row r="137" spans="2:12" ht="12.75">
      <c r="B137" s="6">
        <v>134</v>
      </c>
      <c r="C137" s="1" t="s">
        <v>271</v>
      </c>
      <c r="D137" s="8" t="s">
        <v>272</v>
      </c>
      <c r="E137" s="9">
        <v>1</v>
      </c>
      <c r="L137" s="10"/>
    </row>
    <row r="138" spans="2:12" ht="12.75">
      <c r="B138" s="6">
        <v>135</v>
      </c>
      <c r="C138" s="1" t="s">
        <v>273</v>
      </c>
      <c r="D138" s="8" t="s">
        <v>274</v>
      </c>
      <c r="E138" s="9">
        <v>1</v>
      </c>
      <c r="L138" s="10"/>
    </row>
    <row r="139" spans="2:12" ht="12.75">
      <c r="B139" s="6">
        <v>136</v>
      </c>
      <c r="C139" s="1" t="s">
        <v>275</v>
      </c>
      <c r="D139" s="8" t="s">
        <v>276</v>
      </c>
      <c r="E139" s="9">
        <v>0</v>
      </c>
      <c r="L139" s="10"/>
    </row>
    <row r="140" spans="2:12" ht="12.75">
      <c r="B140" s="6">
        <v>137</v>
      </c>
      <c r="C140" s="1" t="s">
        <v>277</v>
      </c>
      <c r="D140" s="8" t="s">
        <v>278</v>
      </c>
      <c r="E140" s="9">
        <v>0</v>
      </c>
      <c r="L140" s="10"/>
    </row>
    <row r="141" spans="2:12" ht="12.75">
      <c r="B141" s="6">
        <v>138</v>
      </c>
      <c r="C141" s="1" t="s">
        <v>279</v>
      </c>
      <c r="D141" s="8" t="s">
        <v>280</v>
      </c>
      <c r="E141" s="9">
        <v>1</v>
      </c>
      <c r="L141" s="10"/>
    </row>
    <row r="142" spans="2:12" ht="12.75">
      <c r="B142" s="6">
        <v>139</v>
      </c>
      <c r="C142" s="1" t="s">
        <v>281</v>
      </c>
      <c r="D142" s="8" t="s">
        <v>282</v>
      </c>
      <c r="E142" s="9">
        <v>1</v>
      </c>
      <c r="L142" s="10"/>
    </row>
    <row r="143" spans="2:12" ht="12.75">
      <c r="B143" s="6">
        <v>140</v>
      </c>
      <c r="C143" s="1" t="s">
        <v>283</v>
      </c>
      <c r="D143" s="8" t="s">
        <v>284</v>
      </c>
      <c r="E143" s="9">
        <v>1</v>
      </c>
      <c r="L143" s="10"/>
    </row>
    <row r="144" spans="2:12" ht="12.75">
      <c r="B144" s="6">
        <v>141</v>
      </c>
      <c r="C144" s="1" t="s">
        <v>285</v>
      </c>
      <c r="D144" s="8" t="s">
        <v>286</v>
      </c>
      <c r="E144" s="9">
        <v>0</v>
      </c>
      <c r="L144" s="10"/>
    </row>
    <row r="145" spans="2:12" ht="12.75">
      <c r="B145" s="6">
        <v>142</v>
      </c>
      <c r="C145" s="1" t="s">
        <v>287</v>
      </c>
      <c r="D145" s="8" t="s">
        <v>288</v>
      </c>
      <c r="E145" s="9">
        <v>1</v>
      </c>
      <c r="L145" s="10"/>
    </row>
    <row r="146" spans="2:12" ht="12.75">
      <c r="B146" s="6">
        <v>143</v>
      </c>
      <c r="C146" s="1" t="s">
        <v>289</v>
      </c>
      <c r="D146" s="8" t="s">
        <v>290</v>
      </c>
      <c r="E146" s="9">
        <v>1</v>
      </c>
      <c r="L146" s="10"/>
    </row>
    <row r="147" spans="2:12" ht="12.75">
      <c r="B147" s="6">
        <v>144</v>
      </c>
      <c r="C147" s="1" t="s">
        <v>291</v>
      </c>
      <c r="D147" s="8" t="s">
        <v>292</v>
      </c>
      <c r="E147" s="9">
        <v>0</v>
      </c>
      <c r="L147" s="10"/>
    </row>
    <row r="148" spans="2:12" ht="12.75">
      <c r="B148" s="6">
        <v>145</v>
      </c>
      <c r="C148" s="1" t="s">
        <v>293</v>
      </c>
      <c r="D148" s="8" t="s">
        <v>294</v>
      </c>
      <c r="E148" s="9">
        <v>1</v>
      </c>
      <c r="L148" s="10"/>
    </row>
    <row r="149" spans="2:12" ht="12.75">
      <c r="B149" s="6">
        <v>146</v>
      </c>
      <c r="C149" s="1" t="s">
        <v>295</v>
      </c>
      <c r="D149" s="8" t="s">
        <v>296</v>
      </c>
      <c r="E149" s="9">
        <v>1</v>
      </c>
      <c r="L149" s="10"/>
    </row>
    <row r="150" spans="2:12" ht="12.75">
      <c r="B150" s="6">
        <v>147</v>
      </c>
      <c r="C150" s="1" t="s">
        <v>297</v>
      </c>
      <c r="D150" s="8" t="s">
        <v>298</v>
      </c>
      <c r="E150" s="9">
        <v>0</v>
      </c>
      <c r="L150" s="10"/>
    </row>
    <row r="151" spans="2:12" ht="12.75">
      <c r="B151" s="6">
        <v>148</v>
      </c>
      <c r="C151" s="1" t="s">
        <v>299</v>
      </c>
      <c r="D151" s="8" t="s">
        <v>300</v>
      </c>
      <c r="E151" s="9">
        <v>1</v>
      </c>
      <c r="L151" s="10"/>
    </row>
    <row r="152" spans="2:12" ht="12.75">
      <c r="B152" s="6">
        <v>149</v>
      </c>
      <c r="C152" s="1" t="s">
        <v>301</v>
      </c>
      <c r="D152" s="8" t="s">
        <v>302</v>
      </c>
      <c r="E152" s="9">
        <v>1</v>
      </c>
      <c r="L152" s="10"/>
    </row>
    <row r="153" spans="2:12" ht="12.75">
      <c r="B153" s="6">
        <v>150</v>
      </c>
      <c r="C153" s="1" t="s">
        <v>303</v>
      </c>
      <c r="D153" s="8" t="s">
        <v>304</v>
      </c>
      <c r="E153" s="9">
        <v>1</v>
      </c>
      <c r="L153" s="10"/>
    </row>
    <row r="154" spans="2:12" ht="12.75">
      <c r="B154" s="6">
        <v>151</v>
      </c>
      <c r="C154" s="1" t="s">
        <v>305</v>
      </c>
      <c r="D154" s="8" t="s">
        <v>306</v>
      </c>
      <c r="E154" s="9">
        <v>0</v>
      </c>
      <c r="L154" s="10"/>
    </row>
    <row r="155" spans="2:12" ht="12.75">
      <c r="B155" s="6">
        <v>152</v>
      </c>
      <c r="C155" s="1" t="s">
        <v>307</v>
      </c>
      <c r="D155" s="8" t="s">
        <v>308</v>
      </c>
      <c r="E155" s="9">
        <v>1</v>
      </c>
      <c r="L155" s="10"/>
    </row>
    <row r="156" spans="2:12" ht="12.75">
      <c r="B156" s="6">
        <v>153</v>
      </c>
      <c r="C156" s="1" t="s">
        <v>309</v>
      </c>
      <c r="D156" s="8" t="s">
        <v>310</v>
      </c>
      <c r="E156" s="9">
        <v>0</v>
      </c>
      <c r="L156" s="10"/>
    </row>
    <row r="157" spans="2:12" ht="12.75">
      <c r="B157" s="6">
        <v>154</v>
      </c>
      <c r="C157" s="1" t="s">
        <v>311</v>
      </c>
      <c r="D157" s="8" t="s">
        <v>312</v>
      </c>
      <c r="E157" s="9">
        <v>1</v>
      </c>
      <c r="L157" s="10"/>
    </row>
    <row r="158" spans="2:12" ht="12.75">
      <c r="B158" s="6">
        <v>155</v>
      </c>
      <c r="C158" s="1" t="s">
        <v>313</v>
      </c>
      <c r="D158" s="8" t="s">
        <v>314</v>
      </c>
      <c r="E158" s="9">
        <v>1</v>
      </c>
      <c r="L158" s="10"/>
    </row>
    <row r="159" spans="2:12" ht="12.75">
      <c r="B159" s="6">
        <v>156</v>
      </c>
      <c r="C159" s="1" t="s">
        <v>315</v>
      </c>
      <c r="D159" s="8" t="s">
        <v>316</v>
      </c>
      <c r="E159" s="9">
        <v>1</v>
      </c>
      <c r="L159" s="10"/>
    </row>
    <row r="160" spans="2:12" ht="12.75">
      <c r="B160" s="6">
        <v>157</v>
      </c>
      <c r="C160" s="1" t="s">
        <v>317</v>
      </c>
      <c r="D160" s="8" t="s">
        <v>318</v>
      </c>
      <c r="E160" s="9">
        <v>1</v>
      </c>
      <c r="L160" s="10"/>
    </row>
    <row r="161" spans="2:12" ht="12.75">
      <c r="B161" s="6">
        <v>158</v>
      </c>
      <c r="C161" s="1" t="s">
        <v>319</v>
      </c>
      <c r="D161" s="8" t="s">
        <v>320</v>
      </c>
      <c r="E161" s="9">
        <v>1</v>
      </c>
      <c r="L161" s="10"/>
    </row>
    <row r="162" spans="2:12" ht="12.75">
      <c r="B162" s="6">
        <v>159</v>
      </c>
      <c r="C162" s="1" t="s">
        <v>321</v>
      </c>
      <c r="D162" s="8" t="s">
        <v>322</v>
      </c>
      <c r="E162" s="9">
        <v>1</v>
      </c>
      <c r="L162" s="10"/>
    </row>
    <row r="163" spans="2:12" ht="12.75">
      <c r="B163" s="6">
        <v>160</v>
      </c>
      <c r="C163" s="1" t="s">
        <v>323</v>
      </c>
      <c r="D163" s="8" t="s">
        <v>324</v>
      </c>
      <c r="E163" s="9">
        <v>1</v>
      </c>
      <c r="L163" s="10"/>
    </row>
    <row r="164" spans="2:12" ht="12.75">
      <c r="B164" s="6">
        <v>161</v>
      </c>
      <c r="C164" s="1" t="s">
        <v>325</v>
      </c>
      <c r="D164" s="8" t="s">
        <v>326</v>
      </c>
      <c r="E164" s="9">
        <v>1</v>
      </c>
      <c r="L164" s="10"/>
    </row>
    <row r="165" spans="2:12" ht="12.75">
      <c r="B165" s="6">
        <v>162</v>
      </c>
      <c r="C165" s="1" t="s">
        <v>327</v>
      </c>
      <c r="D165" s="8" t="s">
        <v>328</v>
      </c>
      <c r="E165" s="9">
        <v>0</v>
      </c>
      <c r="L165" s="10"/>
    </row>
    <row r="166" spans="2:12" ht="12.75">
      <c r="B166" s="6">
        <v>163</v>
      </c>
      <c r="C166" s="1" t="s">
        <v>329</v>
      </c>
      <c r="D166" s="8" t="s">
        <v>330</v>
      </c>
      <c r="E166" s="9">
        <v>1</v>
      </c>
      <c r="L166" s="10"/>
    </row>
    <row r="167" spans="2:12" ht="12.75">
      <c r="B167" s="6">
        <v>164</v>
      </c>
      <c r="C167" s="1" t="s">
        <v>331</v>
      </c>
      <c r="D167" s="8" t="s">
        <v>332</v>
      </c>
      <c r="E167" s="9">
        <v>0</v>
      </c>
      <c r="L167" s="10"/>
    </row>
    <row r="168" spans="2:12" ht="12.75">
      <c r="B168" s="6">
        <v>165</v>
      </c>
      <c r="C168" s="1" t="s">
        <v>333</v>
      </c>
      <c r="D168" s="8" t="s">
        <v>334</v>
      </c>
      <c r="E168" s="9">
        <v>0</v>
      </c>
      <c r="L168" s="10"/>
    </row>
    <row r="169" spans="2:12" ht="12.75">
      <c r="B169" s="6">
        <v>166</v>
      </c>
      <c r="C169" s="1" t="s">
        <v>335</v>
      </c>
      <c r="D169" s="8" t="s">
        <v>336</v>
      </c>
      <c r="E169" s="9">
        <v>0</v>
      </c>
      <c r="L169" s="10"/>
    </row>
    <row r="170" spans="2:12" ht="12.75">
      <c r="B170" s="6">
        <v>167</v>
      </c>
      <c r="C170" s="1" t="s">
        <v>337</v>
      </c>
      <c r="D170" s="8" t="s">
        <v>338</v>
      </c>
      <c r="E170" s="9">
        <v>0</v>
      </c>
      <c r="L170" s="10"/>
    </row>
    <row r="171" spans="2:12" ht="12.75">
      <c r="B171" s="6">
        <v>168</v>
      </c>
      <c r="C171" s="1" t="s">
        <v>339</v>
      </c>
      <c r="D171" s="8" t="s">
        <v>340</v>
      </c>
      <c r="E171" s="9">
        <v>0</v>
      </c>
      <c r="L171" s="10"/>
    </row>
    <row r="172" spans="2:12" ht="12.75">
      <c r="B172" s="6">
        <v>169</v>
      </c>
      <c r="C172" s="1" t="s">
        <v>341</v>
      </c>
      <c r="D172" s="8" t="s">
        <v>342</v>
      </c>
      <c r="E172" s="9">
        <v>0</v>
      </c>
      <c r="L172" s="10"/>
    </row>
    <row r="173" spans="2:12" ht="12.75">
      <c r="B173" s="6">
        <v>170</v>
      </c>
      <c r="C173" s="1" t="s">
        <v>343</v>
      </c>
      <c r="D173" s="8" t="s">
        <v>344</v>
      </c>
      <c r="E173" s="9">
        <v>1</v>
      </c>
      <c r="L173" s="10"/>
    </row>
    <row r="174" spans="2:12" ht="12.75">
      <c r="B174" s="6">
        <v>171</v>
      </c>
      <c r="C174" s="1" t="s">
        <v>345</v>
      </c>
      <c r="D174" s="8" t="s">
        <v>346</v>
      </c>
      <c r="E174" s="9">
        <v>1</v>
      </c>
      <c r="L174" s="10"/>
    </row>
    <row r="175" spans="2:12" ht="12.75">
      <c r="B175" s="6">
        <v>172</v>
      </c>
      <c r="C175" s="1" t="s">
        <v>347</v>
      </c>
      <c r="D175" s="8" t="s">
        <v>348</v>
      </c>
      <c r="E175" s="9">
        <v>1</v>
      </c>
      <c r="L175" s="10"/>
    </row>
    <row r="176" spans="2:12" ht="12.75">
      <c r="B176" s="6">
        <v>173</v>
      </c>
      <c r="C176" s="1" t="s">
        <v>349</v>
      </c>
      <c r="D176" s="8" t="s">
        <v>350</v>
      </c>
      <c r="E176" s="9">
        <v>0</v>
      </c>
      <c r="L176" s="10"/>
    </row>
    <row r="177" spans="2:12" ht="12.75">
      <c r="B177" s="6">
        <v>174</v>
      </c>
      <c r="C177" s="1" t="s">
        <v>351</v>
      </c>
      <c r="D177" s="8" t="s">
        <v>352</v>
      </c>
      <c r="E177" s="9">
        <v>1</v>
      </c>
      <c r="L177" s="10"/>
    </row>
    <row r="178" spans="2:12" ht="12.75">
      <c r="B178" s="6">
        <v>175</v>
      </c>
      <c r="C178" s="1" t="s">
        <v>353</v>
      </c>
      <c r="D178" s="8" t="s">
        <v>354</v>
      </c>
      <c r="E178" s="9">
        <v>1</v>
      </c>
      <c r="L178" s="10"/>
    </row>
    <row r="179" spans="2:12" ht="12.75">
      <c r="B179" s="6">
        <v>176</v>
      </c>
      <c r="C179" s="1" t="s">
        <v>355</v>
      </c>
      <c r="D179" s="8" t="s">
        <v>356</v>
      </c>
      <c r="E179" s="9">
        <v>1</v>
      </c>
      <c r="L179" s="10"/>
    </row>
    <row r="180" spans="2:12" ht="12.75">
      <c r="B180" s="6">
        <v>177</v>
      </c>
      <c r="C180" s="1" t="s">
        <v>357</v>
      </c>
      <c r="D180" s="8" t="s">
        <v>358</v>
      </c>
      <c r="E180" s="9">
        <v>1</v>
      </c>
      <c r="L180" s="10"/>
    </row>
    <row r="181" spans="2:12" ht="12.75">
      <c r="B181" s="6">
        <v>178</v>
      </c>
      <c r="C181" s="1" t="s">
        <v>359</v>
      </c>
      <c r="D181" s="8" t="s">
        <v>360</v>
      </c>
      <c r="E181" s="9">
        <v>1</v>
      </c>
      <c r="L181" s="10"/>
    </row>
    <row r="182" spans="2:12" ht="12.75">
      <c r="B182" s="6">
        <v>179</v>
      </c>
      <c r="C182" s="1" t="s">
        <v>361</v>
      </c>
      <c r="D182" s="8" t="s">
        <v>362</v>
      </c>
      <c r="E182" s="9">
        <v>1</v>
      </c>
      <c r="L182" s="10"/>
    </row>
    <row r="183" spans="2:12" ht="12.75">
      <c r="B183" s="6">
        <v>180</v>
      </c>
      <c r="C183" s="1" t="s">
        <v>363</v>
      </c>
      <c r="D183" s="8" t="s">
        <v>364</v>
      </c>
      <c r="E183" s="9">
        <v>1</v>
      </c>
      <c r="L183" s="10"/>
    </row>
    <row r="184" spans="2:12" ht="12.75">
      <c r="B184" s="6">
        <v>181</v>
      </c>
      <c r="C184" s="1" t="s">
        <v>365</v>
      </c>
      <c r="D184" s="8" t="s">
        <v>366</v>
      </c>
      <c r="E184" s="9">
        <v>1</v>
      </c>
      <c r="L184" s="10"/>
    </row>
    <row r="185" spans="2:12" ht="12.75">
      <c r="B185" s="6">
        <v>182</v>
      </c>
      <c r="C185" s="1" t="s">
        <v>367</v>
      </c>
      <c r="D185" s="8" t="s">
        <v>368</v>
      </c>
      <c r="E185" s="9">
        <v>0</v>
      </c>
      <c r="L185" s="10"/>
    </row>
    <row r="186" spans="2:12" ht="12.75">
      <c r="B186" s="6">
        <v>183</v>
      </c>
      <c r="C186" s="1" t="s">
        <v>369</v>
      </c>
      <c r="D186" s="8" t="s">
        <v>370</v>
      </c>
      <c r="E186" s="9">
        <v>1</v>
      </c>
      <c r="L186" s="10"/>
    </row>
    <row r="187" spans="2:12" ht="12.75">
      <c r="B187" s="6">
        <v>184</v>
      </c>
      <c r="C187" s="1" t="s">
        <v>371</v>
      </c>
      <c r="D187" s="8" t="s">
        <v>372</v>
      </c>
      <c r="E187" s="9">
        <v>1</v>
      </c>
      <c r="L187" s="10"/>
    </row>
    <row r="188" spans="2:12" ht="12.75">
      <c r="B188" s="6">
        <v>185</v>
      </c>
      <c r="C188" s="1" t="s">
        <v>373</v>
      </c>
      <c r="D188" s="8" t="s">
        <v>374</v>
      </c>
      <c r="E188" s="9">
        <v>0</v>
      </c>
      <c r="L188" s="10"/>
    </row>
    <row r="189" spans="4:5" ht="12.75">
      <c r="D189" s="8"/>
      <c r="E189" s="8"/>
    </row>
    <row r="190" spans="4:5" ht="12.75">
      <c r="D190" s="8"/>
      <c r="E190" s="8"/>
    </row>
    <row r="191" spans="4:5" ht="12.75">
      <c r="D191" s="8"/>
      <c r="E191" s="8"/>
    </row>
    <row r="192" spans="4:5" ht="12.75">
      <c r="D192" s="8"/>
      <c r="E192" s="8"/>
    </row>
    <row r="193" spans="4:5" ht="12.75">
      <c r="D193" s="8"/>
      <c r="E193" s="8"/>
    </row>
    <row r="194" spans="4:5" ht="12.75">
      <c r="D194" s="8"/>
      <c r="E194" s="8"/>
    </row>
    <row r="195" spans="4:5" ht="12.75">
      <c r="D195" s="8"/>
      <c r="E195" s="8"/>
    </row>
    <row r="196" spans="4:5" ht="12.75">
      <c r="D196" s="8"/>
      <c r="E196" s="8"/>
    </row>
    <row r="197" spans="4:5" ht="12.75">
      <c r="D197" s="8"/>
      <c r="E197" s="8"/>
    </row>
    <row r="198" spans="4:5" ht="12.75">
      <c r="D198" s="8"/>
      <c r="E198" s="8"/>
    </row>
    <row r="199" spans="4:5" ht="12.75">
      <c r="D199" s="8"/>
      <c r="E199" s="8"/>
    </row>
    <row r="200" spans="4:5" ht="12.75">
      <c r="D200" s="8"/>
      <c r="E200" s="8"/>
    </row>
    <row r="201" spans="4:5" ht="12.75">
      <c r="D201" s="8"/>
      <c r="E201" s="8"/>
    </row>
    <row r="202" spans="4:5" ht="12.75">
      <c r="D202" s="8"/>
      <c r="E202" s="8"/>
    </row>
    <row r="203" spans="4:5" ht="12.75">
      <c r="D203" s="8"/>
      <c r="E203" s="8"/>
    </row>
    <row r="204" spans="4:5" ht="12.75">
      <c r="D204" s="8"/>
      <c r="E204" s="8"/>
    </row>
    <row r="205" spans="4:5" ht="12.75">
      <c r="D205" s="8"/>
      <c r="E205" s="8"/>
    </row>
    <row r="206" spans="4:5" ht="12.75">
      <c r="D206" s="8"/>
      <c r="E206" s="8"/>
    </row>
    <row r="207" spans="4:5" ht="12.75">
      <c r="D207" s="8"/>
      <c r="E207" s="8"/>
    </row>
    <row r="208" spans="4:5" ht="12.75">
      <c r="D208" s="8"/>
      <c r="E208" s="8"/>
    </row>
    <row r="209" spans="4:5" ht="12.75">
      <c r="D209" s="8"/>
      <c r="E209" s="8"/>
    </row>
    <row r="210" spans="4:5" ht="12.75">
      <c r="D210" s="8"/>
      <c r="E210" s="8"/>
    </row>
    <row r="211" spans="4:5" ht="12.75">
      <c r="D211" s="8"/>
      <c r="E211" s="8"/>
    </row>
    <row r="212" spans="4:5" ht="12.75">
      <c r="D212" s="8"/>
      <c r="E212" s="8"/>
    </row>
    <row r="213" spans="4:5" ht="12.75">
      <c r="D213" s="8"/>
      <c r="E213" s="8"/>
    </row>
    <row r="214" spans="4:5" ht="12.75">
      <c r="D214" s="8"/>
      <c r="E214" s="8"/>
    </row>
    <row r="215" spans="4:5" ht="12.75">
      <c r="D215" s="8"/>
      <c r="E215" s="8"/>
    </row>
    <row r="216" spans="4:5" ht="12.75">
      <c r="D216" s="8"/>
      <c r="E216" s="8"/>
    </row>
    <row r="217" spans="4:5" ht="12.75">
      <c r="D217" s="8"/>
      <c r="E217" s="8"/>
    </row>
    <row r="218" spans="4:5" ht="12.75">
      <c r="D218" s="8"/>
      <c r="E218" s="8"/>
    </row>
    <row r="219" spans="4:5" ht="12.75">
      <c r="D219" s="8"/>
      <c r="E219" s="8"/>
    </row>
    <row r="220" spans="4:5" ht="12.75">
      <c r="D220" s="8"/>
      <c r="E220" s="8"/>
    </row>
    <row r="221" spans="4:5" ht="12.75">
      <c r="D221" s="8"/>
      <c r="E221" s="8"/>
    </row>
    <row r="222" spans="4:5" ht="12.75">
      <c r="D222" s="8"/>
      <c r="E222" s="8"/>
    </row>
    <row r="223" spans="4:5" ht="12.75">
      <c r="D223" s="8"/>
      <c r="E223" s="8"/>
    </row>
    <row r="224" spans="4:5" ht="12.75">
      <c r="D224" s="8"/>
      <c r="E224" s="8"/>
    </row>
    <row r="225" spans="4:5" ht="12.75">
      <c r="D225" s="8"/>
      <c r="E225" s="8"/>
    </row>
    <row r="226" spans="4:5" ht="12.75">
      <c r="D226" s="8"/>
      <c r="E226" s="8"/>
    </row>
    <row r="227" spans="4:5" ht="12.75">
      <c r="D227" s="8"/>
      <c r="E227" s="8"/>
    </row>
    <row r="228" spans="4:5" ht="12.75">
      <c r="D228" s="8"/>
      <c r="E228" s="8"/>
    </row>
    <row r="229" spans="4:5" ht="12.75">
      <c r="D229" s="8"/>
      <c r="E229" s="8"/>
    </row>
    <row r="230" spans="4:5" ht="12.75">
      <c r="D230" s="8"/>
      <c r="E230" s="8"/>
    </row>
    <row r="231" spans="4:5" ht="12.75">
      <c r="D231" s="8"/>
      <c r="E231" s="8"/>
    </row>
    <row r="232" spans="4:5" ht="12.75">
      <c r="D232" s="8"/>
      <c r="E232" s="8"/>
    </row>
    <row r="233" spans="4:5" ht="12.75">
      <c r="D233" s="8"/>
      <c r="E233" s="8"/>
    </row>
    <row r="234" spans="4:5" ht="12.75">
      <c r="D234" s="8"/>
      <c r="E234" s="8"/>
    </row>
    <row r="235" spans="4:5" ht="12.75">
      <c r="D235" s="8"/>
      <c r="E235" s="8"/>
    </row>
    <row r="236" spans="4:5" ht="12.75">
      <c r="D236" s="8"/>
      <c r="E236" s="8"/>
    </row>
    <row r="237" spans="4:5" ht="12.75">
      <c r="D237" s="8"/>
      <c r="E237" s="8"/>
    </row>
    <row r="238" spans="4:5" ht="12.75">
      <c r="D238" s="8"/>
      <c r="E238" s="8"/>
    </row>
    <row r="239" spans="4:5" ht="12.75">
      <c r="D239" s="8"/>
      <c r="E239" s="8"/>
    </row>
    <row r="240" spans="4:5" ht="12.75">
      <c r="D240" s="8"/>
      <c r="E240" s="8"/>
    </row>
    <row r="241" spans="4:5" ht="12.75">
      <c r="D241" s="8"/>
      <c r="E241" s="8"/>
    </row>
    <row r="242" spans="4:5" ht="12.75">
      <c r="D242" s="8"/>
      <c r="E242" s="8"/>
    </row>
    <row r="243" spans="4:5" ht="12.75">
      <c r="D243" s="8"/>
      <c r="E243" s="8"/>
    </row>
    <row r="244" spans="4:5" ht="12.75">
      <c r="D244" s="8"/>
      <c r="E244" s="8"/>
    </row>
    <row r="245" spans="4:5" ht="12.75">
      <c r="D245" s="8"/>
      <c r="E245" s="8"/>
    </row>
    <row r="246" spans="4:5" ht="12.75">
      <c r="D246" s="8"/>
      <c r="E246" s="8"/>
    </row>
    <row r="247" spans="4:5" ht="12.75">
      <c r="D247" s="8"/>
      <c r="E247" s="8"/>
    </row>
    <row r="248" spans="4:5" ht="12.75">
      <c r="D248" s="8"/>
      <c r="E248" s="8"/>
    </row>
    <row r="249" spans="4:5" ht="12.75">
      <c r="D249" s="8"/>
      <c r="E249" s="8"/>
    </row>
    <row r="250" spans="4:5" ht="12.75">
      <c r="D250" s="8"/>
      <c r="E250" s="8"/>
    </row>
    <row r="251" spans="4:5" ht="12.75">
      <c r="D251" s="8"/>
      <c r="E251" s="8"/>
    </row>
    <row r="252" spans="4:5" ht="12.75">
      <c r="D252" s="8"/>
      <c r="E252" s="8"/>
    </row>
    <row r="253" spans="4:5" ht="12.75">
      <c r="D253" s="8"/>
      <c r="E253" s="8"/>
    </row>
    <row r="254" spans="4:5" ht="12.75">
      <c r="D254" s="8"/>
      <c r="E254" s="8"/>
    </row>
    <row r="255" spans="4:5" ht="12.75">
      <c r="D255" s="8"/>
      <c r="E255" s="8"/>
    </row>
    <row r="256" spans="4:5" ht="12.75">
      <c r="D256" s="8"/>
      <c r="E256" s="8"/>
    </row>
    <row r="257" spans="4:5" ht="12.75">
      <c r="D257" s="8"/>
      <c r="E257" s="8"/>
    </row>
    <row r="258" spans="4:5" ht="12.75">
      <c r="D258" s="8"/>
      <c r="E258" s="8"/>
    </row>
    <row r="259" spans="4:5" ht="12.75">
      <c r="D259" s="8"/>
      <c r="E259" s="8"/>
    </row>
    <row r="260" spans="4:5" ht="12.75">
      <c r="D260" s="8"/>
      <c r="E260" s="8"/>
    </row>
    <row r="261" spans="4:5" ht="12.75">
      <c r="D261" s="8"/>
      <c r="E261" s="8"/>
    </row>
    <row r="262" spans="4:5" ht="12.75">
      <c r="D262" s="8"/>
      <c r="E262" s="8"/>
    </row>
    <row r="263" spans="4:5" ht="12.75">
      <c r="D263" s="8"/>
      <c r="E263" s="8"/>
    </row>
    <row r="264" spans="4:5" ht="12.75">
      <c r="D264" s="8"/>
      <c r="E264" s="8"/>
    </row>
    <row r="265" spans="4:5" ht="12.75">
      <c r="D265" s="8"/>
      <c r="E265" s="8"/>
    </row>
    <row r="266" spans="4:5" ht="12.75">
      <c r="D266" s="8"/>
      <c r="E266" s="8"/>
    </row>
    <row r="267" spans="4:5" ht="12.75">
      <c r="D267" s="8"/>
      <c r="E267" s="8"/>
    </row>
    <row r="268" spans="4:5" ht="12.75">
      <c r="D268" s="8"/>
      <c r="E268" s="8"/>
    </row>
    <row r="269" spans="4:5" ht="12.75">
      <c r="D269" s="8"/>
      <c r="E269" s="8"/>
    </row>
    <row r="270" spans="4:5" ht="12.75">
      <c r="D270" s="8"/>
      <c r="E270" s="8"/>
    </row>
    <row r="271" spans="4:5" ht="12.75">
      <c r="D271" s="8"/>
      <c r="E271" s="8"/>
    </row>
    <row r="272" spans="4:5" ht="12.75">
      <c r="D272" s="8"/>
      <c r="E272" s="8"/>
    </row>
    <row r="273" spans="4:5" ht="12.75">
      <c r="D273" s="8"/>
      <c r="E273" s="8"/>
    </row>
    <row r="274" spans="4:5" ht="12.75">
      <c r="D274" s="8"/>
      <c r="E274" s="8"/>
    </row>
    <row r="275" spans="4:5" ht="12.75">
      <c r="D275" s="8"/>
      <c r="E275" s="8"/>
    </row>
    <row r="276" spans="4:5" ht="12.75">
      <c r="D276" s="8"/>
      <c r="E276" s="8"/>
    </row>
    <row r="277" spans="4:5" ht="12.75">
      <c r="D277" s="8"/>
      <c r="E277" s="8"/>
    </row>
    <row r="278" spans="4:5" ht="12.75">
      <c r="D278" s="8"/>
      <c r="E278" s="8"/>
    </row>
    <row r="279" spans="4:5" ht="12.75">
      <c r="D279" s="8"/>
      <c r="E279" s="8"/>
    </row>
    <row r="280" spans="4:5" ht="12.75">
      <c r="D280" s="8"/>
      <c r="E280" s="8"/>
    </row>
    <row r="281" spans="4:5" ht="12.75">
      <c r="D281" s="8"/>
      <c r="E281" s="8"/>
    </row>
    <row r="282" spans="4:5" ht="12.75">
      <c r="D282" s="8"/>
      <c r="E282" s="8"/>
    </row>
    <row r="283" spans="4:5" ht="12.75">
      <c r="D283" s="8"/>
      <c r="E283" s="8"/>
    </row>
    <row r="284" spans="4:5" ht="12.75">
      <c r="D284" s="8"/>
      <c r="E284" s="8"/>
    </row>
    <row r="285" spans="4:5" ht="12.75">
      <c r="D285" s="8"/>
      <c r="E285" s="8"/>
    </row>
    <row r="286" spans="4:5" ht="12.75">
      <c r="D286" s="8"/>
      <c r="E286" s="8"/>
    </row>
    <row r="287" spans="4:5" ht="12.75">
      <c r="D287" s="8"/>
      <c r="E287" s="8"/>
    </row>
    <row r="288" spans="4:5" ht="12.75">
      <c r="D288" s="8"/>
      <c r="E288" s="8"/>
    </row>
    <row r="289" spans="4:5" ht="12.75">
      <c r="D289" s="8"/>
      <c r="E289" s="8"/>
    </row>
    <row r="290" spans="4:5" ht="12.75">
      <c r="D290" s="8"/>
      <c r="E290" s="8"/>
    </row>
    <row r="291" spans="4:5" ht="12.75">
      <c r="D291" s="8"/>
      <c r="E291" s="8"/>
    </row>
    <row r="292" spans="4:5" ht="12.75">
      <c r="D292" s="8"/>
      <c r="E292" s="8"/>
    </row>
    <row r="293" spans="4:5" ht="12.75">
      <c r="D293" s="8"/>
      <c r="E293" s="8"/>
    </row>
    <row r="294" spans="4:5" ht="12.75">
      <c r="D294" s="8"/>
      <c r="E294" s="8"/>
    </row>
    <row r="295" spans="4:5" ht="12.75">
      <c r="D295" s="8"/>
      <c r="E295" s="8"/>
    </row>
    <row r="296" spans="4:5" ht="12.75">
      <c r="D296" s="8"/>
      <c r="E296" s="8"/>
    </row>
    <row r="297" spans="4:5" ht="12.75">
      <c r="D297" s="8"/>
      <c r="E297" s="8"/>
    </row>
    <row r="298" spans="4:5" ht="12.75">
      <c r="D298" s="8"/>
      <c r="E298" s="8"/>
    </row>
    <row r="299" spans="4:5" ht="12.75">
      <c r="D299" s="8"/>
      <c r="E299" s="8"/>
    </row>
    <row r="300" spans="4:5" ht="12.75">
      <c r="D300" s="8"/>
      <c r="E300" s="8"/>
    </row>
    <row r="301" spans="4:5" ht="12.75">
      <c r="D301" s="8"/>
      <c r="E301" s="8"/>
    </row>
    <row r="302" spans="4:5" ht="12.75">
      <c r="D302" s="8"/>
      <c r="E302" s="8"/>
    </row>
    <row r="303" spans="4:5" ht="12.75">
      <c r="D303" s="8"/>
      <c r="E303" s="8"/>
    </row>
    <row r="304" spans="4:5" ht="12.75">
      <c r="D304" s="8"/>
      <c r="E304" s="8"/>
    </row>
    <row r="305" spans="4:5" ht="12.75">
      <c r="D305" s="8"/>
      <c r="E305" s="8"/>
    </row>
    <row r="306" spans="4:5" ht="12.75">
      <c r="D306" s="8"/>
      <c r="E306" s="8"/>
    </row>
    <row r="307" spans="4:5" ht="12.75">
      <c r="D307" s="8"/>
      <c r="E307" s="8"/>
    </row>
    <row r="308" spans="4:5" ht="12.75">
      <c r="D308" s="8"/>
      <c r="E308" s="8"/>
    </row>
    <row r="309" spans="4:5" ht="12.75">
      <c r="D309" s="8"/>
      <c r="E309" s="8"/>
    </row>
    <row r="310" spans="4:5" ht="12.75">
      <c r="D310" s="8"/>
      <c r="E310" s="8"/>
    </row>
    <row r="311" spans="4:5" ht="12.75">
      <c r="D311" s="8"/>
      <c r="E311" s="8"/>
    </row>
    <row r="312" spans="4:5" ht="12.75">
      <c r="D312" s="8"/>
      <c r="E312" s="8"/>
    </row>
    <row r="313" spans="4:5" ht="12.75">
      <c r="D313" s="8"/>
      <c r="E313" s="8"/>
    </row>
    <row r="314" spans="4:5" ht="12.75">
      <c r="D314" s="8"/>
      <c r="E314" s="8"/>
    </row>
    <row r="315" spans="4:5" ht="12.75">
      <c r="D315" s="8"/>
      <c r="E315" s="8"/>
    </row>
    <row r="316" spans="4:5" ht="12.75">
      <c r="D316" s="8"/>
      <c r="E316" s="8"/>
    </row>
    <row r="317" spans="4:5" ht="12.75">
      <c r="D317" s="8"/>
      <c r="E317" s="8"/>
    </row>
    <row r="318" spans="4:5" ht="12.75">
      <c r="D318" s="8"/>
      <c r="E318" s="8"/>
    </row>
    <row r="319" spans="4:5" ht="12.75">
      <c r="D319" s="8"/>
      <c r="E319" s="8"/>
    </row>
    <row r="320" spans="4:5" ht="12.75">
      <c r="D320" s="8"/>
      <c r="E320" s="8"/>
    </row>
    <row r="321" spans="4:5" ht="12.75">
      <c r="D321" s="8"/>
      <c r="E321" s="8"/>
    </row>
    <row r="322" spans="4:5" ht="12.75">
      <c r="D322" s="8"/>
      <c r="E322" s="8"/>
    </row>
    <row r="323" spans="4:5" ht="12.75">
      <c r="D323" s="8"/>
      <c r="E323" s="8"/>
    </row>
    <row r="324" spans="4:5" ht="12.75">
      <c r="D324" s="8"/>
      <c r="E324" s="8"/>
    </row>
    <row r="325" spans="4:5" ht="12.75">
      <c r="D325" s="8"/>
      <c r="E325" s="8"/>
    </row>
    <row r="326" spans="4:5" ht="12.75">
      <c r="D326" s="8"/>
      <c r="E326" s="8"/>
    </row>
    <row r="327" spans="4:5" ht="12.75">
      <c r="D327" s="8"/>
      <c r="E327" s="8"/>
    </row>
    <row r="328" spans="4:5" ht="12.75">
      <c r="D328" s="8"/>
      <c r="E328" s="8"/>
    </row>
    <row r="329" spans="4:5" ht="12.75">
      <c r="D329" s="8"/>
      <c r="E329" s="8"/>
    </row>
    <row r="330" spans="4:5" ht="12.75">
      <c r="D330" s="8"/>
      <c r="E330" s="8"/>
    </row>
    <row r="331" spans="4:5" ht="12.75">
      <c r="D331" s="8"/>
      <c r="E331" s="8"/>
    </row>
    <row r="332" spans="4:5" ht="12.75">
      <c r="D332" s="8"/>
      <c r="E332" s="8"/>
    </row>
    <row r="333" spans="4:5" ht="12.75">
      <c r="D333" s="8"/>
      <c r="E333" s="8"/>
    </row>
    <row r="334" spans="4:5" ht="12.75">
      <c r="D334" s="8"/>
      <c r="E334" s="8"/>
    </row>
    <row r="335" spans="4:5" ht="12.75">
      <c r="D335" s="8"/>
      <c r="E335" s="8"/>
    </row>
    <row r="336" spans="4:5" ht="12.75">
      <c r="D336" s="8"/>
      <c r="E336" s="8"/>
    </row>
    <row r="337" spans="4:5" ht="12.75">
      <c r="D337" s="8"/>
      <c r="E337" s="8"/>
    </row>
    <row r="338" spans="4:5" ht="12.75">
      <c r="D338" s="8"/>
      <c r="E338" s="8"/>
    </row>
    <row r="339" spans="4:5" ht="12.75">
      <c r="D339" s="8"/>
      <c r="E339" s="8"/>
    </row>
    <row r="340" spans="4:5" ht="12.75">
      <c r="D340" s="8"/>
      <c r="E340" s="8"/>
    </row>
    <row r="341" spans="4:5" ht="12.75">
      <c r="D341" s="8"/>
      <c r="E341" s="8"/>
    </row>
    <row r="342" spans="4:5" ht="12.75">
      <c r="D342" s="8"/>
      <c r="E342" s="8"/>
    </row>
    <row r="343" spans="4:5" ht="12.75">
      <c r="D343" s="8"/>
      <c r="E343" s="8"/>
    </row>
    <row r="344" spans="4:5" ht="12.75">
      <c r="D344" s="8"/>
      <c r="E344" s="8"/>
    </row>
    <row r="345" spans="4:5" ht="12.75">
      <c r="D345" s="8"/>
      <c r="E345" s="8"/>
    </row>
    <row r="346" spans="4:5" ht="12.75">
      <c r="D346" s="8"/>
      <c r="E346" s="8"/>
    </row>
    <row r="347" spans="4:5" ht="12.75">
      <c r="D347" s="8"/>
      <c r="E347" s="8"/>
    </row>
    <row r="348" spans="4:5" ht="12.75">
      <c r="D348" s="8"/>
      <c r="E348" s="8"/>
    </row>
    <row r="349" spans="4:5" ht="12.75">
      <c r="D349" s="8"/>
      <c r="E349" s="8"/>
    </row>
    <row r="350" spans="4:5" ht="12.75">
      <c r="D350" s="8"/>
      <c r="E350" s="8"/>
    </row>
    <row r="351" spans="4:5" ht="12.75">
      <c r="D351" s="8"/>
      <c r="E351" s="8"/>
    </row>
    <row r="352" spans="4:5" ht="12.75">
      <c r="D352" s="8"/>
      <c r="E352" s="8"/>
    </row>
    <row r="353" spans="4:5" ht="12.75">
      <c r="D353" s="8"/>
      <c r="E353" s="8"/>
    </row>
    <row r="354" spans="4:5" ht="12.75">
      <c r="D354" s="8"/>
      <c r="E354" s="8"/>
    </row>
    <row r="355" spans="4:5" ht="12.75">
      <c r="D355" s="8"/>
      <c r="E355" s="8"/>
    </row>
    <row r="356" spans="4:5" ht="12.75">
      <c r="D356" s="8"/>
      <c r="E356" s="8"/>
    </row>
    <row r="357" spans="4:5" ht="12.75">
      <c r="D357" s="8"/>
      <c r="E357" s="8"/>
    </row>
    <row r="358" spans="4:5" ht="12.75">
      <c r="D358" s="8"/>
      <c r="E358" s="8"/>
    </row>
    <row r="359" spans="4:5" ht="12.75">
      <c r="D359" s="8"/>
      <c r="E359" s="8"/>
    </row>
    <row r="360" spans="4:5" ht="12.75">
      <c r="D360" s="8"/>
      <c r="E360" s="8"/>
    </row>
    <row r="361" spans="4:5" ht="12.75">
      <c r="D361" s="8"/>
      <c r="E361" s="8"/>
    </row>
    <row r="362" spans="4:5" ht="12.75">
      <c r="D362" s="8"/>
      <c r="E362" s="8"/>
    </row>
    <row r="363" spans="4:5" ht="12.75">
      <c r="D363" s="8"/>
      <c r="E363" s="8"/>
    </row>
    <row r="364" spans="4:5" ht="12.75">
      <c r="D364" s="8"/>
      <c r="E364" s="8"/>
    </row>
    <row r="365" spans="4:5" ht="12.75">
      <c r="D365" s="8"/>
      <c r="E365" s="8"/>
    </row>
    <row r="366" spans="4:5" ht="12.75">
      <c r="D366" s="8"/>
      <c r="E366" s="8"/>
    </row>
    <row r="367" spans="4:5" ht="12.75">
      <c r="D367" s="8"/>
      <c r="E367" s="8"/>
    </row>
    <row r="368" spans="4:5" ht="12.75">
      <c r="D368" s="8"/>
      <c r="E368" s="8"/>
    </row>
    <row r="369" spans="4:5" ht="12.75">
      <c r="D369" s="8"/>
      <c r="E369" s="8"/>
    </row>
    <row r="370" spans="4:5" ht="12.75">
      <c r="D370" s="8"/>
      <c r="E370" s="8"/>
    </row>
    <row r="371" spans="4:5" ht="12.75">
      <c r="D371" s="8"/>
      <c r="E371" s="8"/>
    </row>
    <row r="372" spans="4:5" ht="12.75">
      <c r="D372" s="8"/>
      <c r="E372" s="8"/>
    </row>
    <row r="373" spans="4:5" ht="12.75">
      <c r="D373" s="8"/>
      <c r="E373" s="8"/>
    </row>
    <row r="374" spans="4:5" ht="12.75">
      <c r="D374" s="8"/>
      <c r="E374" s="8"/>
    </row>
    <row r="375" spans="4:5" ht="12.75">
      <c r="D375" s="8"/>
      <c r="E375" s="8"/>
    </row>
    <row r="376" spans="4:5" ht="12.75">
      <c r="D376" s="8"/>
      <c r="E376" s="8"/>
    </row>
    <row r="377" spans="4:5" ht="12.75">
      <c r="D377" s="8"/>
      <c r="E377" s="8"/>
    </row>
    <row r="378" spans="2:5" ht="12.75">
      <c r="B378" s="1">
        <v>0</v>
      </c>
      <c r="D378" s="8"/>
      <c r="E378" s="8"/>
    </row>
    <row r="379" spans="4:5" ht="12.75">
      <c r="D379" s="8"/>
      <c r="E379" s="8"/>
    </row>
    <row r="380" spans="4:5" ht="12.75">
      <c r="D380" s="8"/>
      <c r="E380" s="8"/>
    </row>
    <row r="381" spans="4:5" ht="12.75">
      <c r="D381" s="8"/>
      <c r="E381" s="8"/>
    </row>
    <row r="382" spans="4:5" ht="12.75">
      <c r="D382" s="8"/>
      <c r="E382" s="8"/>
    </row>
    <row r="383" spans="4:5" ht="12.75">
      <c r="D383" s="8"/>
      <c r="E383" s="8"/>
    </row>
    <row r="384" spans="4:5" ht="12.75">
      <c r="D384" s="8"/>
      <c r="E384" s="8"/>
    </row>
    <row r="385" spans="4:5" ht="12.75">
      <c r="D385" s="8"/>
      <c r="E385" s="8"/>
    </row>
    <row r="386" spans="4:5" ht="12.75">
      <c r="D386" s="8"/>
      <c r="E386" s="8"/>
    </row>
    <row r="387" spans="4:5" ht="12.75">
      <c r="D387" s="8"/>
      <c r="E387" s="8"/>
    </row>
    <row r="388" spans="4:5" ht="12.75">
      <c r="D388" s="8"/>
      <c r="E388" s="8"/>
    </row>
    <row r="389" spans="4:5" ht="12.75">
      <c r="D389" s="8"/>
      <c r="E389" s="8"/>
    </row>
    <row r="390" spans="4:5" ht="12.75">
      <c r="D390" s="8"/>
      <c r="E390" s="8"/>
    </row>
    <row r="391" spans="4:5" ht="12.75">
      <c r="D391" s="8"/>
      <c r="E391" s="8"/>
    </row>
    <row r="392" spans="4:5" ht="12.75">
      <c r="D392" s="8"/>
      <c r="E392" s="8"/>
    </row>
    <row r="393" spans="4:5" ht="12.75">
      <c r="D393" s="8"/>
      <c r="E393" s="8"/>
    </row>
    <row r="394" spans="4:5" ht="12.75">
      <c r="D394" s="8"/>
      <c r="E394" s="8"/>
    </row>
    <row r="395" spans="4:5" ht="12.75">
      <c r="D395" s="8"/>
      <c r="E395" s="8"/>
    </row>
    <row r="396" spans="4:5" ht="12.75">
      <c r="D396" s="8"/>
      <c r="E396" s="8"/>
    </row>
    <row r="397" spans="4:5" ht="12.75">
      <c r="D397" s="8"/>
      <c r="E397" s="8"/>
    </row>
    <row r="398" spans="4:5" ht="12.75">
      <c r="D398" s="8"/>
      <c r="E398" s="8"/>
    </row>
    <row r="399" spans="4:5" ht="12.75">
      <c r="D399" s="8"/>
      <c r="E399" s="8"/>
    </row>
    <row r="400" spans="4:5" ht="12.75">
      <c r="D400" s="8"/>
      <c r="E400" s="8"/>
    </row>
    <row r="401" spans="4:5" ht="12.75">
      <c r="D401" s="8"/>
      <c r="E401" s="8"/>
    </row>
    <row r="402" spans="4:5" ht="12.75">
      <c r="D402" s="8"/>
      <c r="E402" s="8"/>
    </row>
    <row r="403" spans="4:5" ht="12.75">
      <c r="D403" s="8"/>
      <c r="E403" s="8"/>
    </row>
    <row r="404" spans="4:5" ht="12.75">
      <c r="D404" s="8"/>
      <c r="E404" s="8"/>
    </row>
    <row r="405" spans="4:5" ht="12.75">
      <c r="D405" s="8"/>
      <c r="E405" s="8"/>
    </row>
    <row r="406" spans="4:5" ht="12.75">
      <c r="D406" s="8"/>
      <c r="E406" s="8"/>
    </row>
    <row r="407" spans="4:5" ht="12.75">
      <c r="D407" s="8"/>
      <c r="E407" s="8"/>
    </row>
    <row r="408" spans="4:5" ht="12.75">
      <c r="D408" s="8"/>
      <c r="E408" s="8"/>
    </row>
    <row r="409" spans="4:5" ht="12.75">
      <c r="D409" s="8"/>
      <c r="E409" s="8"/>
    </row>
    <row r="410" spans="4:5" ht="12.75">
      <c r="D410" s="8"/>
      <c r="E410" s="8"/>
    </row>
    <row r="411" spans="4:5" ht="12.75">
      <c r="D411" s="8"/>
      <c r="E411" s="8"/>
    </row>
    <row r="412" spans="4:5" ht="12.75">
      <c r="D412" s="8"/>
      <c r="E412" s="8"/>
    </row>
    <row r="413" spans="4:5" ht="12.75">
      <c r="D413" s="8"/>
      <c r="E413" s="8"/>
    </row>
    <row r="414" spans="4:5" ht="12.75">
      <c r="D414" s="8"/>
      <c r="E414" s="8"/>
    </row>
    <row r="415" spans="4:5" ht="12.75">
      <c r="D415" s="8"/>
      <c r="E415" s="8"/>
    </row>
    <row r="416" spans="4:5" ht="12.75">
      <c r="D416" s="8"/>
      <c r="E416" s="8"/>
    </row>
    <row r="417" spans="4:5" ht="12.75">
      <c r="D417" s="8"/>
      <c r="E417" s="8"/>
    </row>
    <row r="418" spans="4:5" ht="12.75">
      <c r="D418" s="8"/>
      <c r="E418" s="8"/>
    </row>
    <row r="419" spans="4:5" ht="12.75">
      <c r="D419" s="8"/>
      <c r="E419" s="8"/>
    </row>
    <row r="420" spans="4:5" ht="12.75">
      <c r="D420" s="8"/>
      <c r="E420" s="8"/>
    </row>
    <row r="421" spans="4:5" ht="12.75">
      <c r="D421" s="8"/>
      <c r="E421" s="8"/>
    </row>
    <row r="422" spans="4:5" ht="12.75">
      <c r="D422" s="8"/>
      <c r="E422" s="8"/>
    </row>
    <row r="423" spans="4:5" ht="12.75">
      <c r="D423" s="8"/>
      <c r="E423" s="8"/>
    </row>
    <row r="424" spans="4:5" ht="12.75">
      <c r="D424" s="8"/>
      <c r="E424" s="8"/>
    </row>
    <row r="425" spans="4:5" ht="12.75">
      <c r="D425" s="8"/>
      <c r="E425" s="8"/>
    </row>
    <row r="426" spans="4:5" ht="12.75">
      <c r="D426" s="8"/>
      <c r="E426" s="8"/>
    </row>
    <row r="427" spans="4:5" ht="12.75">
      <c r="D427" s="8"/>
      <c r="E427" s="8"/>
    </row>
    <row r="428" spans="4:5" ht="12.75">
      <c r="D428" s="8"/>
      <c r="E428" s="8"/>
    </row>
    <row r="429" spans="4:5" ht="12.75">
      <c r="D429" s="8"/>
      <c r="E429" s="8"/>
    </row>
    <row r="430" spans="4:5" ht="12.75">
      <c r="D430" s="8"/>
      <c r="E430" s="8"/>
    </row>
    <row r="431" spans="4:5" ht="12.75">
      <c r="D431" s="8"/>
      <c r="E431" s="8"/>
    </row>
    <row r="432" spans="4:5" ht="12.75">
      <c r="D432" s="8"/>
      <c r="E432" s="8"/>
    </row>
    <row r="433" spans="4:5" ht="12.75">
      <c r="D433" s="8"/>
      <c r="E433" s="8"/>
    </row>
    <row r="434" spans="4:5" ht="12.75">
      <c r="D434" s="8"/>
      <c r="E434" s="8"/>
    </row>
    <row r="435" spans="4:5" ht="12.75">
      <c r="D435" s="8"/>
      <c r="E435" s="8"/>
    </row>
    <row r="436" spans="4:5" ht="12.75">
      <c r="D436" s="8"/>
      <c r="E436" s="8"/>
    </row>
    <row r="437" spans="4:5" ht="12.75">
      <c r="D437" s="8"/>
      <c r="E437" s="8"/>
    </row>
    <row r="438" spans="4:5" ht="12.75">
      <c r="D438" s="8"/>
      <c r="E438" s="8"/>
    </row>
    <row r="439" spans="4:5" ht="12.75">
      <c r="D439" s="8"/>
      <c r="E439" s="8"/>
    </row>
    <row r="440" spans="4:5" ht="12.75">
      <c r="D440" s="8"/>
      <c r="E440" s="8"/>
    </row>
    <row r="441" spans="4:5" ht="12.75">
      <c r="D441" s="8"/>
      <c r="E441" s="8"/>
    </row>
    <row r="442" spans="4:5" ht="12.75">
      <c r="D442" s="8"/>
      <c r="E442" s="8"/>
    </row>
    <row r="443" spans="4:5" ht="12.75">
      <c r="D443" s="8"/>
      <c r="E443" s="8"/>
    </row>
    <row r="444" spans="4:5" ht="12.75">
      <c r="D444" s="8"/>
      <c r="E444" s="8"/>
    </row>
    <row r="445" spans="4:5" ht="12.75">
      <c r="D445" s="8"/>
      <c r="E445" s="8"/>
    </row>
    <row r="446" spans="4:5" ht="12.75">
      <c r="D446" s="8"/>
      <c r="E446" s="8"/>
    </row>
    <row r="447" spans="4:5" ht="12.75">
      <c r="D447" s="8"/>
      <c r="E447" s="8"/>
    </row>
    <row r="448" spans="4:5" ht="12.75">
      <c r="D448" s="8"/>
      <c r="E448" s="8"/>
    </row>
    <row r="449" spans="4:5" ht="12.75">
      <c r="D449" s="8"/>
      <c r="E449" s="8"/>
    </row>
    <row r="450" spans="4:5" ht="12.75">
      <c r="D450" s="8"/>
      <c r="E450" s="8"/>
    </row>
  </sheetData>
  <sheetProtection selectLockedCells="1" selectUnlockedCells="1"/>
  <printOptions/>
  <pageMargins left="0.7875" right="0.7875" top="0.9840277777777778" bottom="0.9840277777777778"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24">
    <tabColor indexed="56"/>
  </sheetPr>
  <dimension ref="A1:J25"/>
  <sheetViews>
    <sheetView showGridLines="0" zoomScale="85" zoomScaleNormal="85" workbookViewId="0" topLeftCell="A1">
      <pane ySplit="8" topLeftCell="A9" activePane="bottomLeft" state="frozen"/>
      <selection pane="bottomLeft" activeCell="D12" sqref="D12"/>
    </sheetView>
  </sheetViews>
  <sheetFormatPr defaultColWidth="0" defaultRowHeight="12.75"/>
  <cols>
    <col min="1" max="1" width="31.5" style="10" customWidth="1"/>
    <col min="2" max="2" width="27.16015625" style="10" customWidth="1"/>
    <col min="3" max="3" width="115" style="100" customWidth="1"/>
    <col min="4" max="4" width="27.16015625" style="101" customWidth="1"/>
    <col min="5" max="5" width="13.16015625" style="66" customWidth="1"/>
    <col min="6" max="6" width="9.33203125" style="66" customWidth="1"/>
    <col min="7" max="108" width="9.33203125" style="10" customWidth="1"/>
    <col min="109" max="16384" width="12.83203125" style="10" hidden="1" customWidth="1"/>
  </cols>
  <sheetData>
    <row r="1" spans="2:5" s="46" customFormat="1" ht="12.75">
      <c r="B1" s="45"/>
      <c r="D1" s="47"/>
      <c r="E1" s="1"/>
    </row>
    <row r="2" spans="2:6" s="46" customFormat="1" ht="12.75">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15.75" customHeight="1">
      <c r="A5" s="56"/>
      <c r="B5" s="56"/>
      <c r="C5" s="56"/>
      <c r="D5" s="56"/>
      <c r="E5" s="57"/>
      <c r="F5" s="57"/>
    </row>
    <row r="6" spans="1:8" s="1" customFormat="1" ht="12.75">
      <c r="A6" s="6"/>
      <c r="B6" s="236" t="str">
        <f>UPPER(MENU!B17)</f>
        <v>07 PAGAMENTO DOS PROFISSIONAIS DA EDUCAÇÃO BÁSICA COM RECURSOS DO FUNDEB</v>
      </c>
      <c r="C6" s="236"/>
      <c r="D6" s="236"/>
      <c r="H6" s="6"/>
    </row>
    <row r="7" spans="1:8" s="1" customFormat="1" ht="12.75">
      <c r="A7" s="6"/>
      <c r="D7" s="59"/>
      <c r="H7" s="6"/>
    </row>
    <row r="8" spans="1:8" s="1" customFormat="1" ht="12.75">
      <c r="A8" s="60"/>
      <c r="B8" s="90" t="s">
        <v>3316</v>
      </c>
      <c r="C8" s="90" t="s">
        <v>2897</v>
      </c>
      <c r="D8" s="124" t="s">
        <v>3317</v>
      </c>
      <c r="H8" s="6"/>
    </row>
    <row r="9" spans="2:4" ht="12.75">
      <c r="B9" s="92"/>
      <c r="C9" s="64"/>
      <c r="D9" s="65"/>
    </row>
    <row r="10" spans="2:4" ht="12.75">
      <c r="B10" s="103" t="s">
        <v>974</v>
      </c>
      <c r="C10" s="93" t="s">
        <v>975</v>
      </c>
      <c r="D10" s="88">
        <v>9710319.16</v>
      </c>
    </row>
    <row r="11" spans="2:5" ht="12.75">
      <c r="B11" s="103" t="s">
        <v>986</v>
      </c>
      <c r="C11" s="93" t="s">
        <v>2115</v>
      </c>
      <c r="D11" s="125">
        <f>SUM(D12:D13)</f>
        <v>0</v>
      </c>
      <c r="E11" s="126">
        <f>IF(D11="",1,0)</f>
        <v>0</v>
      </c>
    </row>
    <row r="12" spans="2:5" ht="12.75">
      <c r="B12" s="106" t="s">
        <v>852</v>
      </c>
      <c r="C12" s="10" t="s">
        <v>3401</v>
      </c>
      <c r="D12" s="81">
        <v>0</v>
      </c>
      <c r="E12" s="66">
        <f>IF(D12="",1,0)</f>
        <v>0</v>
      </c>
    </row>
    <row r="13" spans="2:5" ht="12.75">
      <c r="B13" s="106" t="s">
        <v>857</v>
      </c>
      <c r="C13" s="10" t="s">
        <v>3402</v>
      </c>
      <c r="D13" s="81">
        <v>0</v>
      </c>
      <c r="E13" s="66">
        <f>IF(D13="",1,0)</f>
        <v>0</v>
      </c>
    </row>
    <row r="14" spans="2:4" ht="12.75">
      <c r="B14" s="93" t="s">
        <v>649</v>
      </c>
      <c r="C14" s="127" t="s">
        <v>3403</v>
      </c>
      <c r="D14" s="128">
        <f>D10-D11</f>
        <v>9710319.16</v>
      </c>
    </row>
    <row r="25" spans="1:10" s="66" customFormat="1" ht="12.75">
      <c r="A25" s="10"/>
      <c r="B25" s="10"/>
      <c r="C25" s="129"/>
      <c r="D25" s="65"/>
      <c r="G25" s="10"/>
      <c r="H25" s="10"/>
      <c r="I25" s="10"/>
      <c r="J25" s="10"/>
    </row>
  </sheetData>
  <sheetProtection password="C1DA" sheet="1" objects="1" scenarios="1" selectLockedCells="1"/>
  <mergeCells count="3">
    <mergeCell ref="B2:D2"/>
    <mergeCell ref="B3:D3"/>
    <mergeCell ref="B6:D6"/>
  </mergeCells>
  <conditionalFormatting sqref="D9">
    <cfRule type="expression" priority="1" dxfId="68" stopIfTrue="1">
      <formula>$F9&lt;&gt;$I9</formula>
    </cfRule>
  </conditionalFormatting>
  <conditionalFormatting sqref="D10:D13">
    <cfRule type="cellIs" priority="2" dxfId="64" operator="equal" stopIfTrue="1">
      <formula>""</formula>
    </cfRule>
  </conditionalFormatting>
  <conditionalFormatting sqref="B10:B12">
    <cfRule type="expression" priority="3" dxfId="86" stopIfTrue="1">
      <formula>OR(A9&gt;0,A9&lt;0)</formula>
    </cfRule>
  </conditionalFormatting>
  <conditionalFormatting sqref="B13">
    <cfRule type="expression" priority="4" dxfId="86" stopIfTrue="1">
      <formula>OR(A12&gt;0,A12&lt;0)</formula>
    </cfRule>
  </conditionalFormatting>
  <dataValidations count="1">
    <dataValidation type="decimal" operator="lessThan" allowBlank="1" showErrorMessage="1" sqref="D10:D11 D25">
      <formula1>999999999999</formula1>
    </dataValidation>
  </dataValidations>
  <printOptions horizontalCentered="1"/>
  <pageMargins left="0.39375" right="0.39375" top="0.39375" bottom="0.39375" header="0.5118110236220472" footer="0.5118110236220472"/>
  <pageSetup horizontalDpi="300" verticalDpi="300" orientation="portrait" scale="8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25">
    <tabColor indexed="56"/>
  </sheetPr>
  <dimension ref="A1:J13"/>
  <sheetViews>
    <sheetView showGridLines="0" zoomScale="85" zoomScaleNormal="85" workbookViewId="0" topLeftCell="A1">
      <pane ySplit="8" topLeftCell="A9" activePane="bottomLeft" state="frozen"/>
      <selection pane="bottomLeft" activeCell="D12" sqref="D12"/>
    </sheetView>
  </sheetViews>
  <sheetFormatPr defaultColWidth="0" defaultRowHeight="12.75"/>
  <cols>
    <col min="1" max="1" width="31.5" style="10" customWidth="1"/>
    <col min="2" max="2" width="27.16015625" style="10" customWidth="1"/>
    <col min="3" max="3" width="115" style="100" customWidth="1"/>
    <col min="4" max="4" width="27.16015625" style="101" customWidth="1"/>
    <col min="5" max="5" width="13.16015625" style="66" customWidth="1"/>
    <col min="6" max="6" width="9.33203125" style="66" customWidth="1"/>
    <col min="7" max="108" width="9.33203125" style="10" customWidth="1"/>
    <col min="109" max="16384" width="12.83203125" style="10" hidden="1" customWidth="1"/>
  </cols>
  <sheetData>
    <row r="1" spans="2:5" s="46" customFormat="1" ht="12.75">
      <c r="B1" s="45"/>
      <c r="D1" s="47"/>
      <c r="E1" s="1"/>
    </row>
    <row r="2" spans="2:6" s="46" customFormat="1" ht="12.75">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15.75" customHeight="1">
      <c r="A5" s="56"/>
      <c r="B5" s="56"/>
      <c r="C5" s="56"/>
      <c r="D5" s="56"/>
      <c r="E5" s="57"/>
      <c r="F5" s="57"/>
    </row>
    <row r="6" spans="1:8" s="1" customFormat="1" ht="12.75">
      <c r="A6" s="6"/>
      <c r="B6" s="236" t="str">
        <f>UPPER(MENU!B18)</f>
        <v>08 SALDO CONCILIADO DA CONTA DO FUNDEB</v>
      </c>
      <c r="C6" s="236"/>
      <c r="D6" s="236"/>
      <c r="H6" s="6"/>
    </row>
    <row r="7" spans="1:8" s="1" customFormat="1" ht="12.75">
      <c r="A7" s="6"/>
      <c r="D7" s="59"/>
      <c r="H7" s="6"/>
    </row>
    <row r="8" spans="1:8" s="1" customFormat="1" ht="12.75">
      <c r="A8" s="60"/>
      <c r="B8" s="90" t="s">
        <v>3316</v>
      </c>
      <c r="C8" s="90" t="s">
        <v>2897</v>
      </c>
      <c r="D8" s="130" t="s">
        <v>2898</v>
      </c>
      <c r="H8" s="6"/>
    </row>
    <row r="9" spans="2:4" ht="12.75">
      <c r="B9" s="92"/>
      <c r="C9" s="64"/>
      <c r="D9" s="65"/>
    </row>
    <row r="10" spans="2:4" ht="12.75">
      <c r="B10" s="93" t="s">
        <v>974</v>
      </c>
      <c r="C10" s="127" t="s">
        <v>987</v>
      </c>
      <c r="D10" s="131">
        <v>13603737.97</v>
      </c>
    </row>
    <row r="11" spans="2:4" ht="12.75">
      <c r="B11" s="93" t="s">
        <v>986</v>
      </c>
      <c r="C11" s="127" t="s">
        <v>3404</v>
      </c>
      <c r="D11" s="128">
        <f>SUM(D12:D12)</f>
        <v>0</v>
      </c>
    </row>
    <row r="12" spans="1:10" s="66" customFormat="1" ht="12.75">
      <c r="A12" s="10"/>
      <c r="B12" s="10" t="s">
        <v>852</v>
      </c>
      <c r="C12" s="132" t="s">
        <v>3405</v>
      </c>
      <c r="D12" s="69">
        <v>0</v>
      </c>
      <c r="G12" s="10"/>
      <c r="H12" s="10"/>
      <c r="I12" s="10"/>
      <c r="J12" s="10"/>
    </row>
    <row r="13" spans="2:4" ht="12.75">
      <c r="B13" s="93" t="s">
        <v>649</v>
      </c>
      <c r="C13" s="127" t="s">
        <v>3406</v>
      </c>
      <c r="D13" s="128">
        <f>D10-D11</f>
        <v>13603737.97</v>
      </c>
    </row>
  </sheetData>
  <sheetProtection password="C1DA" sheet="1" objects="1" scenarios="1" selectLockedCells="1"/>
  <mergeCells count="3">
    <mergeCell ref="B2:D2"/>
    <mergeCell ref="B3:D3"/>
    <mergeCell ref="B6:D6"/>
  </mergeCells>
  <conditionalFormatting sqref="D9">
    <cfRule type="expression" priority="1" dxfId="68" stopIfTrue="1">
      <formula>$F9&lt;&gt;$I9</formula>
    </cfRule>
  </conditionalFormatting>
  <conditionalFormatting sqref="D12 D10">
    <cfRule type="cellIs" priority="2" dxfId="64" operator="equal" stopIfTrue="1">
      <formula>""</formula>
    </cfRule>
  </conditionalFormatting>
  <dataValidations count="1">
    <dataValidation type="decimal" operator="lessThan" allowBlank="1" showErrorMessage="1" sqref="D10 D12">
      <formula1>999999999999</formula1>
    </dataValidation>
  </dataValidations>
  <printOptions horizontalCentered="1"/>
  <pageMargins left="0.39375" right="0.39375" top="0.39375" bottom="0.39375" header="0.5118110236220472" footer="0.5118110236220472"/>
  <pageSetup horizontalDpi="300" verticalDpi="300" orientation="portrait" scale="8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32">
    <tabColor indexed="56"/>
  </sheetPr>
  <dimension ref="B2:D25"/>
  <sheetViews>
    <sheetView showGridLines="0" zoomScale="85" zoomScaleNormal="85" workbookViewId="0" topLeftCell="A1">
      <selection activeCell="D10" sqref="D10"/>
    </sheetView>
  </sheetViews>
  <sheetFormatPr defaultColWidth="9.33203125" defaultRowHeight="12.75"/>
  <cols>
    <col min="1" max="1" width="2.16015625" style="0" customWidth="1"/>
    <col min="2" max="2" width="16.5" style="0" customWidth="1"/>
    <col min="3" max="3" width="166" style="0" customWidth="1"/>
    <col min="4" max="4" width="21" style="0" customWidth="1"/>
  </cols>
  <sheetData>
    <row r="2" spans="2:4" ht="12.75">
      <c r="B2" s="227" t="str">
        <f>"APLICATIVO DE INFORMAÇÕES MUNICIPAIS ESTRUTURADAS "&amp;BDValores!E3&amp;" - PRESTAÇÃO DE CONTAS DO PREFEITO MUNICIPAL"</f>
        <v>APLICATIVO DE INFORMAÇÕES MUNICIPAIS ESTRUTURADAS 2022 - PRESTAÇÃO DE CONTAS DO PREFEITO MUNICIPAL</v>
      </c>
      <c r="C2" s="227"/>
      <c r="D2" s="227"/>
    </row>
    <row r="3" spans="2:4" ht="12.75">
      <c r="B3" s="232" t="str">
        <f>IF(SUM!$G$3="","",IF(SUM!$G$3="RECIFE","CIDADE DO RECIFE","MUNICÍPIO DE "&amp;UPPER(SUM!G3)))</f>
        <v>MUNICÍPIO DE IGUARACY</v>
      </c>
      <c r="C3" s="232"/>
      <c r="D3" s="232"/>
    </row>
    <row r="4" spans="2:4" ht="17.4">
      <c r="B4" s="56"/>
      <c r="C4" s="56"/>
      <c r="D4" s="56"/>
    </row>
    <row r="5" spans="2:4" ht="17.4">
      <c r="B5" s="56"/>
      <c r="C5" s="56"/>
      <c r="D5" s="56"/>
    </row>
    <row r="6" spans="2:4" ht="15.6">
      <c r="B6" s="241" t="str">
        <f>UPPER(MENU!$B$19)</f>
        <v>09 COMPLEMENTAÇÃO DA UNIÃO AO FUNDEB - VAAT</v>
      </c>
      <c r="C6" s="241"/>
      <c r="D6" s="241"/>
    </row>
    <row r="7" spans="2:4" ht="15.6">
      <c r="B7" s="133"/>
      <c r="C7" s="133"/>
      <c r="D7" s="134"/>
    </row>
    <row r="8" spans="2:4" ht="15.6">
      <c r="B8" s="135" t="s">
        <v>3316</v>
      </c>
      <c r="C8" s="135" t="s">
        <v>2897</v>
      </c>
      <c r="D8" s="136" t="s">
        <v>2898</v>
      </c>
    </row>
    <row r="9" spans="2:4" ht="15.6">
      <c r="B9" s="137"/>
      <c r="C9" s="138"/>
      <c r="D9" s="139"/>
    </row>
    <row r="10" spans="2:4" ht="15.6">
      <c r="B10" s="140" t="s">
        <v>974</v>
      </c>
      <c r="C10" s="141" t="s">
        <v>3407</v>
      </c>
      <c r="D10" s="81">
        <v>2063194.56</v>
      </c>
    </row>
    <row r="11" spans="2:4" ht="15.6">
      <c r="B11" s="140" t="s">
        <v>986</v>
      </c>
      <c r="C11" s="141" t="s">
        <v>3408</v>
      </c>
      <c r="D11" s="81">
        <v>1800248.83</v>
      </c>
    </row>
    <row r="12" spans="2:4" ht="15.6">
      <c r="B12" s="140" t="s">
        <v>649</v>
      </c>
      <c r="C12" s="142" t="s">
        <v>3409</v>
      </c>
      <c r="D12" s="81">
        <v>0</v>
      </c>
    </row>
    <row r="13" spans="2:4" ht="15.6" hidden="1">
      <c r="B13" s="140" t="s">
        <v>1089</v>
      </c>
      <c r="C13" s="141" t="s">
        <v>3410</v>
      </c>
      <c r="D13" s="143">
        <f>D11-D12</f>
        <v>1800248.83</v>
      </c>
    </row>
    <row r="14" spans="2:4" ht="15.6" hidden="1">
      <c r="B14" s="140" t="s">
        <v>1741</v>
      </c>
      <c r="C14" s="141" t="s">
        <v>3411</v>
      </c>
      <c r="D14" s="143">
        <f>IF(D10=0,0,D13/D10*100)</f>
        <v>87.25540794368904</v>
      </c>
    </row>
    <row r="15" spans="2:4" ht="15.6">
      <c r="B15" s="140" t="s">
        <v>1089</v>
      </c>
      <c r="C15" s="141" t="s">
        <v>3412</v>
      </c>
      <c r="D15" s="81">
        <v>312205.83</v>
      </c>
    </row>
    <row r="16" spans="2:4" ht="15.6">
      <c r="B16" s="140" t="s">
        <v>1741</v>
      </c>
      <c r="C16" s="142" t="s">
        <v>3413</v>
      </c>
      <c r="D16" s="81">
        <v>0</v>
      </c>
    </row>
    <row r="17" spans="2:4" ht="15.6" hidden="1">
      <c r="B17" s="140" t="s">
        <v>1063</v>
      </c>
      <c r="C17" s="141" t="s">
        <v>3414</v>
      </c>
      <c r="D17" s="144">
        <f>D15-D16</f>
        <v>312205.83</v>
      </c>
    </row>
    <row r="18" spans="2:4" ht="15.6" hidden="1">
      <c r="B18" s="140" t="s">
        <v>1067</v>
      </c>
      <c r="C18" s="141" t="s">
        <v>3415</v>
      </c>
      <c r="D18" s="144">
        <f>IF(D15=0,0,D17/D15*100)</f>
        <v>100</v>
      </c>
    </row>
    <row r="19" spans="2:4" ht="12.75">
      <c r="B19" s="145"/>
      <c r="C19" s="146"/>
      <c r="D19" s="145"/>
    </row>
    <row r="20" spans="2:4" ht="12.75">
      <c r="B20" s="145"/>
      <c r="C20" s="146"/>
      <c r="D20" s="145"/>
    </row>
    <row r="21" spans="2:4" ht="12.75">
      <c r="B21" s="145"/>
      <c r="C21" s="146"/>
      <c r="D21" s="145"/>
    </row>
    <row r="22" spans="2:4" ht="12.75">
      <c r="B22" s="145"/>
      <c r="C22" s="146"/>
      <c r="D22" s="145"/>
    </row>
    <row r="23" ht="12.75">
      <c r="C23" s="146"/>
    </row>
    <row r="24" ht="12.75">
      <c r="C24" s="146"/>
    </row>
    <row r="25" ht="12.75">
      <c r="C25" s="146"/>
    </row>
  </sheetData>
  <sheetProtection password="C1DA" sheet="1" objects="1" scenarios="1" selectLockedCells="1"/>
  <mergeCells count="3">
    <mergeCell ref="B2:D2"/>
    <mergeCell ref="B3:D3"/>
    <mergeCell ref="B6:D6"/>
  </mergeCells>
  <conditionalFormatting sqref="D10:D12 D15:D16">
    <cfRule type="cellIs" priority="1" dxfId="64" operator="equal" stopIfTrue="1">
      <formula>""</formula>
    </cfRule>
  </conditionalFormatting>
  <dataValidations count="1">
    <dataValidation operator="lessThan" allowBlank="1" showErrorMessage="1" sqref="D10:D12 D15:D16">
      <formula1>0</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3">
    <tabColor indexed="56"/>
  </sheetPr>
  <dimension ref="A1:H30"/>
  <sheetViews>
    <sheetView showGridLines="0" zoomScale="85" zoomScaleNormal="85" workbookViewId="0" topLeftCell="A1">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6" customFormat="1" ht="15.6">
      <c r="B1" s="45"/>
      <c r="D1" s="47"/>
      <c r="E1" s="1"/>
    </row>
    <row r="2" spans="2:6"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15.75" customHeight="1">
      <c r="A5" s="56"/>
      <c r="B5" s="56"/>
      <c r="C5" s="56"/>
      <c r="D5" s="56"/>
      <c r="E5" s="57"/>
      <c r="F5" s="57"/>
    </row>
    <row r="6" spans="1:8" s="1" customFormat="1" ht="15.6">
      <c r="A6" s="6"/>
      <c r="B6" s="236" t="str">
        <f>UPPER(MENU!B20)</f>
        <v>10 APLICAÇÃO EM SERVIÇOS PÚBLICOS DE SAÚDE</v>
      </c>
      <c r="C6" s="236"/>
      <c r="D6" s="236"/>
      <c r="H6" s="6"/>
    </row>
    <row r="7" spans="1:8" s="1" customFormat="1" ht="15.6">
      <c r="A7" s="6"/>
      <c r="D7" s="59"/>
      <c r="H7" s="6"/>
    </row>
    <row r="8" spans="1:8" s="1" customFormat="1" ht="15.6">
      <c r="A8" s="60"/>
      <c r="B8" s="90" t="s">
        <v>3316</v>
      </c>
      <c r="C8" s="90" t="s">
        <v>2897</v>
      </c>
      <c r="D8" s="91" t="s">
        <v>3317</v>
      </c>
      <c r="H8" s="6"/>
    </row>
    <row r="9" spans="2:6" s="10" customFormat="1" ht="15.6">
      <c r="B9" s="92"/>
      <c r="C9" s="64"/>
      <c r="D9" s="65"/>
      <c r="E9" s="66"/>
      <c r="F9" s="66"/>
    </row>
    <row r="10" spans="1:6" ht="15.6">
      <c r="A10" s="40"/>
      <c r="B10" s="103" t="s">
        <v>974</v>
      </c>
      <c r="C10" s="93" t="s">
        <v>2218</v>
      </c>
      <c r="D10" s="125">
        <f>SUM(D11:D17)</f>
        <v>14442882.470000003</v>
      </c>
      <c r="E10" s="40"/>
      <c r="F10" s="147"/>
    </row>
    <row r="11" spans="1:6" ht="15.6">
      <c r="A11" s="40"/>
      <c r="B11" s="106" t="s">
        <v>755</v>
      </c>
      <c r="C11" s="68" t="s">
        <v>2221</v>
      </c>
      <c r="D11" s="69">
        <v>5481895.2</v>
      </c>
      <c r="E11" s="40"/>
      <c r="F11" s="147"/>
    </row>
    <row r="12" spans="1:6" ht="15.6">
      <c r="A12" s="40"/>
      <c r="B12" s="106" t="s">
        <v>805</v>
      </c>
      <c r="C12" s="68" t="s">
        <v>2224</v>
      </c>
      <c r="D12" s="69">
        <v>5751077.94</v>
      </c>
      <c r="E12" s="40"/>
      <c r="F12" s="147"/>
    </row>
    <row r="13" spans="1:6" ht="15.6">
      <c r="A13" s="40"/>
      <c r="B13" s="106" t="s">
        <v>775</v>
      </c>
      <c r="C13" s="68" t="s">
        <v>2227</v>
      </c>
      <c r="D13" s="69">
        <v>0</v>
      </c>
      <c r="E13" s="40"/>
      <c r="F13" s="147"/>
    </row>
    <row r="14" spans="1:6" ht="15.6">
      <c r="A14" s="40"/>
      <c r="B14" s="106" t="s">
        <v>780</v>
      </c>
      <c r="C14" s="68" t="s">
        <v>2230</v>
      </c>
      <c r="D14" s="69">
        <v>43916.8</v>
      </c>
      <c r="E14" s="40"/>
      <c r="F14" s="147"/>
    </row>
    <row r="15" spans="1:6" ht="15.6">
      <c r="A15" s="40"/>
      <c r="B15" s="106" t="s">
        <v>1018</v>
      </c>
      <c r="C15" s="68" t="s">
        <v>2233</v>
      </c>
      <c r="D15" s="69">
        <v>714914.31</v>
      </c>
      <c r="E15" s="40"/>
      <c r="F15" s="147"/>
    </row>
    <row r="16" spans="1:6" ht="15.6">
      <c r="A16" s="40"/>
      <c r="B16" s="106" t="s">
        <v>1022</v>
      </c>
      <c r="C16" s="68" t="s">
        <v>2236</v>
      </c>
      <c r="D16" s="69">
        <v>0</v>
      </c>
      <c r="E16" s="40"/>
      <c r="F16" s="147"/>
    </row>
    <row r="17" spans="1:5" ht="15.6">
      <c r="A17" s="40"/>
      <c r="B17" s="106" t="s">
        <v>1026</v>
      </c>
      <c r="C17" s="68" t="s">
        <v>2239</v>
      </c>
      <c r="D17" s="69">
        <v>2451078.22</v>
      </c>
      <c r="E17" s="40"/>
    </row>
    <row r="18" spans="1:5" ht="15.6">
      <c r="A18" s="40"/>
      <c r="B18" s="106" t="s">
        <v>1030</v>
      </c>
      <c r="C18" s="68" t="s">
        <v>2242</v>
      </c>
      <c r="D18" s="69">
        <v>0</v>
      </c>
      <c r="E18" s="40"/>
    </row>
    <row r="19" spans="1:5" ht="15.6">
      <c r="A19" s="40"/>
      <c r="B19" s="103" t="s">
        <v>986</v>
      </c>
      <c r="C19" s="93" t="s">
        <v>1572</v>
      </c>
      <c r="D19" s="125">
        <f>SUM(D20:D22)+SUM(D26:D27)</f>
        <v>6560886.720000001</v>
      </c>
      <c r="E19" s="40"/>
    </row>
    <row r="20" spans="1:5" ht="15.6">
      <c r="A20" s="40"/>
      <c r="B20" s="106" t="s">
        <v>852</v>
      </c>
      <c r="C20" s="68" t="s">
        <v>2248</v>
      </c>
      <c r="D20" s="69">
        <v>0</v>
      </c>
      <c r="E20" s="40"/>
    </row>
    <row r="21" spans="1:5" ht="15.6">
      <c r="A21" s="40"/>
      <c r="B21" s="106" t="s">
        <v>857</v>
      </c>
      <c r="C21" s="68" t="s">
        <v>2251</v>
      </c>
      <c r="D21" s="69">
        <v>0</v>
      </c>
      <c r="E21" s="40"/>
    </row>
    <row r="22" spans="1:5" ht="15.6">
      <c r="A22" s="40"/>
      <c r="B22" s="106" t="s">
        <v>862</v>
      </c>
      <c r="C22" s="68" t="s">
        <v>2255</v>
      </c>
      <c r="D22" s="70">
        <f>SUM(D23:D25)</f>
        <v>6560380.4</v>
      </c>
      <c r="E22" s="40"/>
    </row>
    <row r="23" spans="1:5" ht="15.6">
      <c r="A23" s="40"/>
      <c r="B23" s="106" t="s">
        <v>1040</v>
      </c>
      <c r="C23" s="119" t="s">
        <v>3416</v>
      </c>
      <c r="D23" s="69">
        <v>6560380.4</v>
      </c>
      <c r="E23" s="40"/>
    </row>
    <row r="24" spans="1:5" ht="15.6">
      <c r="A24" s="40"/>
      <c r="B24" s="106" t="s">
        <v>1044</v>
      </c>
      <c r="C24" s="119" t="s">
        <v>3417</v>
      </c>
      <c r="D24" s="69">
        <v>0</v>
      </c>
      <c r="E24" s="40"/>
    </row>
    <row r="25" spans="1:5" ht="15.6">
      <c r="A25" s="40"/>
      <c r="B25" s="106" t="s">
        <v>1048</v>
      </c>
      <c r="C25" s="119" t="s">
        <v>3418</v>
      </c>
      <c r="D25" s="69">
        <v>0</v>
      </c>
      <c r="E25" s="40"/>
    </row>
    <row r="26" spans="1:5" ht="15.6">
      <c r="A26" s="40"/>
      <c r="B26" s="106" t="s">
        <v>868</v>
      </c>
      <c r="C26" s="68" t="s">
        <v>3419</v>
      </c>
      <c r="D26" s="69">
        <v>506.32</v>
      </c>
      <c r="E26" s="40"/>
    </row>
    <row r="27" spans="1:5" ht="15.6">
      <c r="A27" s="40"/>
      <c r="B27" s="106" t="s">
        <v>873</v>
      </c>
      <c r="C27" s="68" t="s">
        <v>3420</v>
      </c>
      <c r="D27" s="69">
        <v>0</v>
      </c>
      <c r="E27" s="40"/>
    </row>
    <row r="28" spans="1:5" ht="15.6">
      <c r="A28" s="40"/>
      <c r="B28" s="103" t="s">
        <v>649</v>
      </c>
      <c r="C28" s="93" t="s">
        <v>3421</v>
      </c>
      <c r="D28" s="125">
        <f>+D10-D19</f>
        <v>7881995.750000002</v>
      </c>
      <c r="E28" s="40"/>
    </row>
    <row r="29" spans="1:5" ht="12.75">
      <c r="A29" s="40"/>
      <c r="B29" s="40"/>
      <c r="D29" s="40"/>
      <c r="E29" s="40"/>
    </row>
    <row r="30" spans="1:5" ht="12.75">
      <c r="A30" s="40"/>
      <c r="B30" s="40"/>
      <c r="D30" s="40"/>
      <c r="E30" s="40"/>
    </row>
  </sheetData>
  <sheetProtection password="C61A" sheet="1" selectLockedCells="1"/>
  <mergeCells count="3">
    <mergeCell ref="B2:D2"/>
    <mergeCell ref="B3:D3"/>
    <mergeCell ref="B6:D6"/>
  </mergeCells>
  <conditionalFormatting sqref="D9">
    <cfRule type="expression" priority="1" dxfId="68" stopIfTrue="1">
      <formula>$F9&lt;&gt;$I9</formula>
    </cfRule>
  </conditionalFormatting>
  <conditionalFormatting sqref="D11:D18 D20:D21 D23:D27">
    <cfRule type="cellIs" priority="2" dxfId="64" operator="equal" stopIfTrue="1">
      <formula>""</formula>
    </cfRule>
  </conditionalFormatting>
  <conditionalFormatting sqref="B10:B22 B26:B28">
    <cfRule type="expression" priority="3" dxfId="86" stopIfTrue="1">
      <formula>OR(A9&gt;0,A9&lt;0)</formula>
    </cfRule>
  </conditionalFormatting>
  <conditionalFormatting sqref="B23:B25">
    <cfRule type="expression" priority="4" dxfId="86" stopIfTrue="1">
      <formula>OR(A22&gt;0,A22&lt;0)</formula>
    </cfRule>
  </conditionalFormatting>
  <conditionalFormatting sqref="D10">
    <cfRule type="cellIs" priority="5" dxfId="64" operator="equal" stopIfTrue="1">
      <formula>""</formula>
    </cfRule>
  </conditionalFormatting>
  <conditionalFormatting sqref="D19">
    <cfRule type="cellIs" priority="6" dxfId="64" operator="equal" stopIfTrue="1">
      <formula>""</formula>
    </cfRule>
  </conditionalFormatting>
  <conditionalFormatting sqref="D28">
    <cfRule type="cellIs" priority="7" dxfId="64" operator="equal" stopIfTrue="1">
      <formula>""</formula>
    </cfRule>
  </conditionalFormatting>
  <conditionalFormatting sqref="D22">
    <cfRule type="cellIs" priority="8" dxfId="64" operator="equal" stopIfTrue="1">
      <formula>""</formula>
    </cfRule>
  </conditionalFormatting>
  <dataValidations count="1">
    <dataValidation type="decimal" operator="lessThan" allowBlank="1" showErrorMessage="1" sqref="D11:D18 D20:D21 D23:D27">
      <formula1>999999999999</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26">
    <tabColor indexed="56"/>
  </sheetPr>
  <dimension ref="A1:H63"/>
  <sheetViews>
    <sheetView showGridLines="0" zoomScale="85" zoomScaleNormal="85" workbookViewId="0" topLeftCell="B8">
      <selection activeCell="D10" sqref="D10"/>
    </sheetView>
  </sheetViews>
  <sheetFormatPr defaultColWidth="9.33203125" defaultRowHeight="12.75"/>
  <cols>
    <col min="1" max="1" width="30.66015625" style="40" customWidth="1"/>
    <col min="2" max="2" width="20" style="40" customWidth="1"/>
    <col min="3" max="3" width="94.5" style="40" customWidth="1"/>
    <col min="4" max="4" width="27" style="40" customWidth="1"/>
    <col min="5" max="16384" width="9.33203125" style="40" customWidth="1"/>
  </cols>
  <sheetData>
    <row r="1" spans="2:5" s="46" customFormat="1" ht="15.6">
      <c r="B1" s="45"/>
      <c r="D1" s="47"/>
      <c r="E1" s="1"/>
    </row>
    <row r="2" spans="2:6"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15.75" customHeight="1">
      <c r="A5" s="56"/>
      <c r="B5" s="56"/>
      <c r="C5" s="56"/>
      <c r="D5" s="56"/>
      <c r="E5" s="57"/>
      <c r="F5" s="57"/>
    </row>
    <row r="6" spans="1:8" s="1" customFormat="1" ht="15.6">
      <c r="A6" s="6"/>
      <c r="B6" s="236" t="str">
        <f>UPPER(MENU!B21)</f>
        <v>11 INFORMAÇÕES DIVERSAS ACERCA DO ATIVO, DO PASSIVO E DA DÍVIDA ATIVA</v>
      </c>
      <c r="C6" s="236"/>
      <c r="D6" s="236"/>
      <c r="H6" s="6"/>
    </row>
    <row r="7" spans="1:8" s="1" customFormat="1" ht="15.6">
      <c r="A7" s="6"/>
      <c r="D7" s="59"/>
      <c r="H7" s="6"/>
    </row>
    <row r="8" spans="1:8" s="1" customFormat="1" ht="15.6">
      <c r="A8" s="60"/>
      <c r="B8" s="90" t="s">
        <v>3316</v>
      </c>
      <c r="C8" s="90" t="s">
        <v>2897</v>
      </c>
      <c r="D8" s="130" t="s">
        <v>2898</v>
      </c>
      <c r="H8" s="6"/>
    </row>
    <row r="9" spans="2:6" s="10" customFormat="1" ht="15.6">
      <c r="B9" s="92"/>
      <c r="C9" s="64"/>
      <c r="D9" s="65"/>
      <c r="E9" s="66"/>
      <c r="F9" s="66"/>
    </row>
    <row r="10" spans="2:6" ht="15.6">
      <c r="B10" s="148" t="s">
        <v>974</v>
      </c>
      <c r="C10" s="102" t="str">
        <f>"Ativo Circulante "&amp;BDValores!E3&amp;" (incluindo RPPS)"</f>
        <v>Ativo Circulante 2022 (incluindo RPPS)</v>
      </c>
      <c r="D10" s="81">
        <v>1776903.86</v>
      </c>
      <c r="F10" s="149"/>
    </row>
    <row r="11" spans="2:4" ht="15.6">
      <c r="B11" s="148" t="s">
        <v>986</v>
      </c>
      <c r="C11" s="102" t="str">
        <f>"Ativo Circulante do RPPS "&amp;BDValores!E3</f>
        <v>Ativo Circulante do RPPS 2022</v>
      </c>
      <c r="D11" s="81">
        <v>175563.76</v>
      </c>
    </row>
    <row r="12" spans="2:4" ht="15.6">
      <c r="B12" s="148" t="s">
        <v>649</v>
      </c>
      <c r="C12" s="102" t="str">
        <f>"Disponível "&amp;BDValores!E3&amp;" (incluindo RPPS)"</f>
        <v>Disponível 2022 (incluindo RPPS)</v>
      </c>
      <c r="D12" s="81">
        <v>1576641.49</v>
      </c>
    </row>
    <row r="13" spans="2:4" ht="15.6">
      <c r="B13" s="148" t="s">
        <v>1089</v>
      </c>
      <c r="C13" s="102" t="str">
        <f>"Disponível do RPPS "&amp;BDValores!E3</f>
        <v>Disponível do RPPS 2022</v>
      </c>
      <c r="D13" s="81">
        <v>17754.28</v>
      </c>
    </row>
    <row r="14" spans="2:4" ht="15.6">
      <c r="B14" s="148" t="s">
        <v>1741</v>
      </c>
      <c r="C14" s="102" t="str">
        <f>"Ativo Não Circulante "&amp;BDValores!E3&amp;" (incluindo RPPS)"</f>
        <v>Ativo Não Circulante 2022 (incluindo RPPS)</v>
      </c>
      <c r="D14" s="81">
        <v>17938506.24</v>
      </c>
    </row>
    <row r="15" spans="2:3" ht="15.6">
      <c r="B15" s="148"/>
      <c r="C15" s="102"/>
    </row>
    <row r="16" spans="2:4" ht="15.6">
      <c r="B16" s="148" t="s">
        <v>1170</v>
      </c>
      <c r="C16" s="102" t="str">
        <f>"Passivo Circulante "&amp;BDValores!E3&amp;" (incluindo RPPS)"</f>
        <v>Passivo Circulante 2022 (incluindo RPPS)</v>
      </c>
      <c r="D16" s="81">
        <v>4571291.95</v>
      </c>
    </row>
    <row r="17" spans="2:4" ht="15.6">
      <c r="B17" s="148" t="s">
        <v>1059</v>
      </c>
      <c r="C17" s="102" t="str">
        <f>"Passivo Circulante do RPPS "&amp;BDValores!E3</f>
        <v>Passivo Circulante do RPPS 2022</v>
      </c>
      <c r="D17" s="81">
        <v>110384.51</v>
      </c>
    </row>
    <row r="18" spans="2:4" ht="15.6">
      <c r="B18" s="148" t="s">
        <v>1063</v>
      </c>
      <c r="C18" s="102" t="str">
        <f>"Passivo Não Circulante "&amp;BDValores!E3&amp;" (incluindo RPPS)"</f>
        <v>Passivo Não Circulante 2022 (incluindo RPPS)</v>
      </c>
      <c r="D18" s="81">
        <v>15183304.65</v>
      </c>
    </row>
    <row r="19" spans="2:3" ht="15.6">
      <c r="B19" s="148"/>
      <c r="C19" s="102"/>
    </row>
    <row r="20" spans="2:4" ht="15.6">
      <c r="B20" s="148" t="s">
        <v>1067</v>
      </c>
      <c r="C20" s="102" t="str">
        <f>"Recebimentos da Dívida Ativa "&amp;BDValores!E3</f>
        <v>Recebimentos da Dívida Ativa 2022</v>
      </c>
      <c r="D20" s="81">
        <v>34135.35</v>
      </c>
    </row>
    <row r="21" spans="2:3" ht="15.6">
      <c r="B21" s="148"/>
      <c r="C21" s="102"/>
    </row>
    <row r="22" spans="2:4" ht="15.6">
      <c r="B22" s="148" t="s">
        <v>1116</v>
      </c>
      <c r="C22" s="102" t="str">
        <f>"Dívida Ativa (total) "&amp;BDValores!E3</f>
        <v>Dívida Ativa (total) 2022</v>
      </c>
      <c r="D22" s="81">
        <v>1265266.49</v>
      </c>
    </row>
    <row r="23" spans="2:3" ht="15.6">
      <c r="B23" s="148"/>
      <c r="C23" s="102"/>
    </row>
    <row r="24" spans="2:4" ht="15.6">
      <c r="B24" s="148" t="s">
        <v>3422</v>
      </c>
      <c r="C24" s="102" t="str">
        <f>"Dívida Ativa classificada no Ativo Circulante "&amp;BDValores!E3</f>
        <v>Dívida Ativa classificada no Ativo Circulante 2022</v>
      </c>
      <c r="D24" s="81">
        <v>157809.48</v>
      </c>
    </row>
    <row r="25" spans="2:4" ht="15.6">
      <c r="B25" s="148" t="s">
        <v>3423</v>
      </c>
      <c r="C25" s="102" t="s">
        <v>1156</v>
      </c>
      <c r="D25" s="81">
        <v>0</v>
      </c>
    </row>
    <row r="26" spans="2:4" ht="15.6">
      <c r="B26" s="148"/>
      <c r="C26" s="102"/>
      <c r="D26" s="102"/>
    </row>
    <row r="27" spans="2:4" ht="15.6">
      <c r="B27" s="148" t="s">
        <v>3424</v>
      </c>
      <c r="C27" s="102" t="str">
        <f>"Dívida Ativa classificada no Ativo Não Circulante "&amp;BDValores!E3</f>
        <v>Dívida Ativa classificada no Ativo Não Circulante 2022</v>
      </c>
      <c r="D27" s="81">
        <v>1507258.02</v>
      </c>
    </row>
    <row r="28" spans="2:4" ht="15.6">
      <c r="B28" s="148" t="s">
        <v>3425</v>
      </c>
      <c r="C28" s="102" t="s">
        <v>1162</v>
      </c>
      <c r="D28" s="81">
        <v>623364.44</v>
      </c>
    </row>
    <row r="29" spans="2:3" ht="15.6">
      <c r="B29" s="148"/>
      <c r="C29" s="102"/>
    </row>
    <row r="30" spans="2:4" ht="15.6">
      <c r="B30" s="148" t="s">
        <v>3426</v>
      </c>
      <c r="C30" s="102" t="str">
        <f>"Dívida Ativa Tributária "&amp;BDValores!E3</f>
        <v>Dívida Ativa Tributária 2022</v>
      </c>
      <c r="D30" s="81">
        <v>1203630.38</v>
      </c>
    </row>
    <row r="31" spans="2:4" ht="15.6">
      <c r="B31" s="148" t="s">
        <v>3427</v>
      </c>
      <c r="C31" s="102" t="str">
        <f>"Dívida Ativa não Tributária "&amp;BDValores!E3</f>
        <v>Dívida Ativa não Tributária 2022</v>
      </c>
      <c r="D31" s="81">
        <v>303627.64</v>
      </c>
    </row>
    <row r="32" ht="15.6">
      <c r="B32" s="148"/>
    </row>
    <row r="33" spans="2:7" ht="15.6">
      <c r="B33" s="148" t="s">
        <v>3428</v>
      </c>
      <c r="C33" s="150" t="s">
        <v>1171</v>
      </c>
      <c r="D33" s="69">
        <v>2742813.83</v>
      </c>
      <c r="F33" s="151"/>
      <c r="G33" s="151"/>
    </row>
    <row r="34" spans="2:7" ht="15.6">
      <c r="B34" s="148" t="s">
        <v>3429</v>
      </c>
      <c r="C34" s="150" t="s">
        <v>1175</v>
      </c>
      <c r="D34" s="69">
        <v>164635.4</v>
      </c>
      <c r="F34" s="151"/>
      <c r="G34" s="151"/>
    </row>
    <row r="35" ht="12.75">
      <c r="B35" s="43"/>
    </row>
    <row r="36" ht="12.75">
      <c r="B36" s="43"/>
    </row>
    <row r="37" ht="12.75">
      <c r="B37" s="43"/>
    </row>
    <row r="38" ht="12.75">
      <c r="B38" s="43"/>
    </row>
    <row r="39" ht="12.75">
      <c r="B39" s="43"/>
    </row>
    <row r="40" ht="12.75">
      <c r="B40" s="43"/>
    </row>
    <row r="41" ht="12.75">
      <c r="B41" s="43"/>
    </row>
    <row r="42" ht="12.75">
      <c r="B42" s="43"/>
    </row>
    <row r="43" ht="12.75">
      <c r="B43" s="43"/>
    </row>
    <row r="44" ht="12.75">
      <c r="B44" s="43"/>
    </row>
    <row r="45" ht="12.75">
      <c r="B45" s="43"/>
    </row>
    <row r="46" ht="12.75">
      <c r="B46" s="43"/>
    </row>
    <row r="47" ht="12.75">
      <c r="B47" s="43"/>
    </row>
    <row r="48" ht="12.75">
      <c r="B48" s="43"/>
    </row>
    <row r="49" ht="12.75">
      <c r="B49" s="43"/>
    </row>
    <row r="50" ht="12.75">
      <c r="B50" s="43"/>
    </row>
    <row r="51" ht="12.75">
      <c r="B51" s="43"/>
    </row>
    <row r="52" ht="12.75">
      <c r="B52" s="43"/>
    </row>
    <row r="53" ht="12.75">
      <c r="B53" s="43"/>
    </row>
    <row r="54" ht="12.75">
      <c r="B54" s="43"/>
    </row>
    <row r="55" ht="12.75">
      <c r="B55" s="43"/>
    </row>
    <row r="56" ht="12.75">
      <c r="B56" s="43"/>
    </row>
    <row r="57" ht="12.75">
      <c r="B57" s="43"/>
    </row>
    <row r="58" ht="12.75">
      <c r="B58" s="43"/>
    </row>
    <row r="59" ht="12.75">
      <c r="B59" s="43"/>
    </row>
    <row r="60" ht="12.75">
      <c r="B60" s="43"/>
    </row>
    <row r="61" ht="12.75">
      <c r="B61" s="43"/>
    </row>
    <row r="62" ht="12.75">
      <c r="B62" s="43"/>
    </row>
    <row r="63" ht="12.75">
      <c r="B63" s="43"/>
    </row>
  </sheetData>
  <sheetProtection password="C1DA" sheet="1" objects="1" scenarios="1" selectLockedCells="1"/>
  <mergeCells count="3">
    <mergeCell ref="B2:D2"/>
    <mergeCell ref="B3:D3"/>
    <mergeCell ref="B6:D6"/>
  </mergeCells>
  <conditionalFormatting sqref="D9">
    <cfRule type="expression" priority="1" dxfId="68" stopIfTrue="1">
      <formula>$F9&lt;&gt;$I9</formula>
    </cfRule>
  </conditionalFormatting>
  <conditionalFormatting sqref="D10:D14 D16:D18 D20 D22 D27:D28 D30:D31 D24:D25 D33:D34">
    <cfRule type="cellIs" priority="2" dxfId="64" operator="equal" stopIfTrue="1">
      <formula>""</formula>
    </cfRule>
  </conditionalFormatting>
  <conditionalFormatting sqref="B10:B34">
    <cfRule type="expression" priority="3" dxfId="86" stopIfTrue="1">
      <formula>OR(A9&gt;0,A9&lt;0)</formula>
    </cfRule>
  </conditionalFormatting>
  <dataValidations count="1">
    <dataValidation type="decimal" operator="lessThan" allowBlank="1" showErrorMessage="1" sqref="D10:D14 D16:D18 D20 D22 D24:D25 D27:D28 D30:D31 D33:D34">
      <formula1>999999999999</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2">
    <tabColor indexed="56"/>
  </sheetPr>
  <dimension ref="A1:J29"/>
  <sheetViews>
    <sheetView showGridLines="0" zoomScale="85" zoomScaleNormal="85" workbookViewId="0" topLeftCell="A1">
      <pane ySplit="8" topLeftCell="A9" activePane="bottomLeft" state="frozen"/>
      <selection pane="bottomLeft" activeCell="D21" sqref="D21"/>
    </sheetView>
  </sheetViews>
  <sheetFormatPr defaultColWidth="0" defaultRowHeight="12.75"/>
  <cols>
    <col min="1" max="1" width="34.5" style="10" customWidth="1"/>
    <col min="2" max="2" width="27.16015625" style="10" customWidth="1"/>
    <col min="3" max="3" width="101.33203125" style="100" customWidth="1"/>
    <col min="4" max="4" width="27.16015625" style="101" customWidth="1"/>
    <col min="5" max="5" width="13.16015625" style="66" customWidth="1"/>
    <col min="6" max="6" width="9.33203125" style="66" customWidth="1"/>
    <col min="7" max="108" width="9.33203125" style="10" customWidth="1"/>
    <col min="109" max="16384" width="12.83203125" style="10" hidden="1" customWidth="1"/>
  </cols>
  <sheetData>
    <row r="1" spans="2:5" s="46" customFormat="1" ht="12.75">
      <c r="B1" s="45"/>
      <c r="D1" s="47"/>
      <c r="E1" s="1"/>
    </row>
    <row r="2" spans="2:6" s="46" customFormat="1" ht="12.75">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21.75" customHeight="1">
      <c r="A5" s="56"/>
      <c r="B5" s="56"/>
      <c r="C5" s="56"/>
      <c r="D5" s="56"/>
      <c r="E5" s="57"/>
      <c r="F5" s="57"/>
    </row>
    <row r="6" spans="1:8" s="1" customFormat="1" ht="12.75">
      <c r="A6" s="6"/>
      <c r="B6" s="242" t="str">
        <f>UPPER(MENU!B22)</f>
        <v>12 DEMONSTRATIVO DA DÍVIDA CONSOLIDADA LÍQUIDA  -  RGF, ANEXO II (LRF, ART. 55, INCISO I, ALÍNEA "B")</v>
      </c>
      <c r="C6" s="242"/>
      <c r="D6" s="242"/>
      <c r="H6" s="6"/>
    </row>
    <row r="7" spans="1:8" s="1" customFormat="1" ht="12.75">
      <c r="A7" s="6"/>
      <c r="D7" s="59"/>
      <c r="H7" s="6"/>
    </row>
    <row r="8" spans="1:8" s="1" customFormat="1" ht="12.75">
      <c r="A8" s="60"/>
      <c r="B8" s="90" t="s">
        <v>3316</v>
      </c>
      <c r="C8" s="90" t="s">
        <v>2897</v>
      </c>
      <c r="D8" s="130" t="s">
        <v>2898</v>
      </c>
      <c r="H8" s="6"/>
    </row>
    <row r="9" spans="2:4" ht="12.75">
      <c r="B9" s="92"/>
      <c r="C9" s="64"/>
      <c r="D9" s="65"/>
    </row>
    <row r="10" spans="2:5" ht="12.75">
      <c r="B10" s="103" t="s">
        <v>974</v>
      </c>
      <c r="C10" s="93" t="s">
        <v>3430</v>
      </c>
      <c r="D10" s="104">
        <f>SUM(D11,D12,D16,D17)</f>
        <v>778986.2</v>
      </c>
      <c r="E10" s="66">
        <v>6</v>
      </c>
    </row>
    <row r="11" spans="2:5" ht="12.75">
      <c r="B11" s="106" t="s">
        <v>755</v>
      </c>
      <c r="C11" s="68" t="s">
        <v>756</v>
      </c>
      <c r="D11" s="152">
        <v>0</v>
      </c>
      <c r="E11" s="66">
        <v>1</v>
      </c>
    </row>
    <row r="12" spans="2:5" ht="12.75">
      <c r="B12" s="106" t="s">
        <v>805</v>
      </c>
      <c r="C12" s="68" t="s">
        <v>1795</v>
      </c>
      <c r="D12" s="108">
        <f>SUM(D13:D15)</f>
        <v>402337.31</v>
      </c>
      <c r="E12" s="66">
        <v>6</v>
      </c>
    </row>
    <row r="13" spans="2:5" ht="12.75">
      <c r="B13" s="106" t="s">
        <v>760</v>
      </c>
      <c r="C13" s="119" t="s">
        <v>761</v>
      </c>
      <c r="D13" s="152">
        <v>381372.91</v>
      </c>
      <c r="E13" s="66">
        <v>1</v>
      </c>
    </row>
    <row r="14" spans="2:5" ht="12.75">
      <c r="B14" s="106" t="s">
        <v>765</v>
      </c>
      <c r="C14" s="119" t="s">
        <v>766</v>
      </c>
      <c r="D14" s="152">
        <v>20964.4</v>
      </c>
      <c r="E14" s="66">
        <v>1</v>
      </c>
    </row>
    <row r="15" spans="2:5" ht="12.75">
      <c r="B15" s="106" t="s">
        <v>770</v>
      </c>
      <c r="C15" s="119" t="s">
        <v>771</v>
      </c>
      <c r="D15" s="152">
        <v>0</v>
      </c>
      <c r="E15" s="66">
        <v>1</v>
      </c>
    </row>
    <row r="16" spans="2:5" ht="12.75">
      <c r="B16" s="106" t="s">
        <v>775</v>
      </c>
      <c r="C16" s="68" t="s">
        <v>776</v>
      </c>
      <c r="D16" s="152">
        <v>376648.89</v>
      </c>
      <c r="E16" s="66">
        <v>1</v>
      </c>
    </row>
    <row r="17" spans="2:5" ht="12.75">
      <c r="B17" s="106" t="s">
        <v>780</v>
      </c>
      <c r="C17" s="68" t="s">
        <v>781</v>
      </c>
      <c r="D17" s="152">
        <v>0</v>
      </c>
      <c r="E17" s="66">
        <v>1</v>
      </c>
    </row>
    <row r="18" spans="1:10" s="101" customFormat="1" ht="12.75">
      <c r="A18" s="10"/>
      <c r="B18" s="103" t="s">
        <v>986</v>
      </c>
      <c r="C18" s="93" t="s">
        <v>2115</v>
      </c>
      <c r="D18" s="104">
        <f>IF((D19+D20-D21)&lt;0,0,(D19+D20-D21))</f>
        <v>0</v>
      </c>
      <c r="E18" s="66">
        <v>6</v>
      </c>
      <c r="F18" s="66"/>
      <c r="G18" s="10"/>
      <c r="H18" s="10"/>
      <c r="I18" s="10"/>
      <c r="J18" s="10"/>
    </row>
    <row r="19" spans="1:10" s="101" customFormat="1" ht="12.75">
      <c r="A19" s="10"/>
      <c r="B19" s="106" t="s">
        <v>852</v>
      </c>
      <c r="C19" s="68" t="s">
        <v>786</v>
      </c>
      <c r="D19" s="152">
        <v>1558887.21</v>
      </c>
      <c r="E19" s="66"/>
      <c r="F19" s="66"/>
      <c r="G19" s="10"/>
      <c r="H19" s="10"/>
      <c r="I19" s="10"/>
      <c r="J19" s="10"/>
    </row>
    <row r="20" spans="1:10" s="101" customFormat="1" ht="12.75">
      <c r="A20" s="10"/>
      <c r="B20" s="106" t="s">
        <v>857</v>
      </c>
      <c r="C20" s="68" t="s">
        <v>791</v>
      </c>
      <c r="D20" s="152">
        <v>0</v>
      </c>
      <c r="E20" s="66"/>
      <c r="F20" s="66"/>
      <c r="G20" s="10"/>
      <c r="H20" s="10"/>
      <c r="I20" s="10"/>
      <c r="J20" s="10"/>
    </row>
    <row r="21" spans="1:10" s="101" customFormat="1" ht="12.75">
      <c r="A21" s="10"/>
      <c r="B21" s="106" t="s">
        <v>862</v>
      </c>
      <c r="C21" s="68" t="s">
        <v>796</v>
      </c>
      <c r="D21" s="152">
        <v>2742813.83</v>
      </c>
      <c r="E21" s="66"/>
      <c r="F21" s="66"/>
      <c r="G21" s="10"/>
      <c r="H21" s="10"/>
      <c r="I21" s="10"/>
      <c r="J21" s="10"/>
    </row>
    <row r="22" spans="1:10" s="101" customFormat="1" ht="12.75">
      <c r="A22" s="10"/>
      <c r="B22" s="103" t="s">
        <v>649</v>
      </c>
      <c r="C22" s="93" t="s">
        <v>1819</v>
      </c>
      <c r="D22" s="104">
        <f>IF((D10-D18)&lt;0,0,D10-D18)</f>
        <v>778986.2</v>
      </c>
      <c r="F22" s="66"/>
      <c r="G22" s="10"/>
      <c r="H22" s="10"/>
      <c r="I22" s="10"/>
      <c r="J22" s="10"/>
    </row>
    <row r="29" spans="1:10" s="66" customFormat="1" ht="12.75">
      <c r="A29" s="10"/>
      <c r="B29" s="10"/>
      <c r="C29" s="100"/>
      <c r="D29" s="101"/>
      <c r="G29" s="10"/>
      <c r="H29" s="10"/>
      <c r="I29" s="10"/>
      <c r="J29" s="10"/>
    </row>
  </sheetData>
  <sheetProtection password="C61A" sheet="1" selectLockedCells="1"/>
  <mergeCells count="3">
    <mergeCell ref="B2:D2"/>
    <mergeCell ref="B3:D3"/>
    <mergeCell ref="B6:D6"/>
  </mergeCells>
  <conditionalFormatting sqref="D9">
    <cfRule type="expression" priority="1" dxfId="68" stopIfTrue="1">
      <formula>$F9&lt;&gt;$I9</formula>
    </cfRule>
  </conditionalFormatting>
  <conditionalFormatting sqref="D10:D21">
    <cfRule type="cellIs" priority="2" dxfId="64" operator="equal" stopIfTrue="1">
      <formula>""</formula>
    </cfRule>
  </conditionalFormatting>
  <conditionalFormatting sqref="B10:B21">
    <cfRule type="expression" priority="3" dxfId="86" stopIfTrue="1">
      <formula>OR(A9&gt;0,A9&lt;0)</formula>
    </cfRule>
  </conditionalFormatting>
  <conditionalFormatting sqref="D22">
    <cfRule type="cellIs" priority="4" dxfId="64" operator="equal" stopIfTrue="1">
      <formula>""</formula>
    </cfRule>
  </conditionalFormatting>
  <conditionalFormatting sqref="B22">
    <cfRule type="expression" priority="5" dxfId="86" stopIfTrue="1">
      <formula>OR(A21&gt;0,A21&lt;0)</formula>
    </cfRule>
  </conditionalFormatting>
  <dataValidations count="1">
    <dataValidation type="decimal" operator="greaterThanOrEqual" allowBlank="1" showErrorMessage="1" errorTitle="Conteúdo não permitido" error="O montante dos restos a pagar deve ser positivo." sqref="D21">
      <formula1>0</formula1>
    </dataValidation>
  </dataValidations>
  <printOptions horizontalCentered="1"/>
  <pageMargins left="0.39375" right="0.39375" top="0.39375" bottom="0.39375" header="0.5118110236220472" footer="0.5118110236220472"/>
  <pageSetup horizontalDpi="300" verticalDpi="300" orientation="portrait" scale="8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8">
    <tabColor indexed="56"/>
  </sheetPr>
  <dimension ref="A1:H13"/>
  <sheetViews>
    <sheetView showGridLines="0" zoomScale="85" zoomScaleNormal="85" workbookViewId="0" topLeftCell="A1">
      <selection activeCell="D12" sqref="D12"/>
    </sheetView>
  </sheetViews>
  <sheetFormatPr defaultColWidth="9.33203125" defaultRowHeight="12.75"/>
  <cols>
    <col min="1" max="1" width="30.66015625" style="40" customWidth="1"/>
    <col min="2" max="2" width="20" style="40" customWidth="1"/>
    <col min="3" max="3" width="115.5" style="40" customWidth="1"/>
    <col min="4" max="4" width="27" style="40" customWidth="1"/>
    <col min="5" max="16384" width="9.33203125" style="40" customWidth="1"/>
  </cols>
  <sheetData>
    <row r="1" spans="2:5" s="46" customFormat="1" ht="15.6">
      <c r="B1" s="45"/>
      <c r="D1" s="47"/>
      <c r="E1" s="1"/>
    </row>
    <row r="2" spans="2:6"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21.75" customHeight="1">
      <c r="A5" s="56"/>
      <c r="B5" s="56"/>
      <c r="C5" s="56"/>
      <c r="D5" s="56"/>
      <c r="E5" s="57"/>
      <c r="F5" s="57"/>
    </row>
    <row r="6" spans="1:8" s="1" customFormat="1" ht="15.6">
      <c r="A6" s="6"/>
      <c r="B6" s="242" t="str">
        <f>UPPER(MENU!B23)</f>
        <v>13 REPASSE DE DUODÉCIMO PARA A CÂMARA MUNICIPAL</v>
      </c>
      <c r="C6" s="242"/>
      <c r="D6" s="242"/>
      <c r="H6" s="6"/>
    </row>
    <row r="7" spans="1:8" s="1" customFormat="1" ht="15.6">
      <c r="A7" s="6"/>
      <c r="D7" s="59"/>
      <c r="H7" s="6"/>
    </row>
    <row r="8" spans="1:8" s="1" customFormat="1" ht="15.6">
      <c r="A8" s="60"/>
      <c r="B8" s="90" t="s">
        <v>3316</v>
      </c>
      <c r="C8" s="90" t="s">
        <v>2897</v>
      </c>
      <c r="D8" s="130" t="s">
        <v>2898</v>
      </c>
      <c r="H8" s="6"/>
    </row>
    <row r="9" spans="2:6" s="10" customFormat="1" ht="15.6">
      <c r="B9" s="92"/>
      <c r="C9" s="64"/>
      <c r="D9" s="65"/>
      <c r="E9" s="66"/>
      <c r="F9" s="66"/>
    </row>
    <row r="10" spans="1:5" s="149" customFormat="1" ht="15.6">
      <c r="A10" s="10"/>
      <c r="B10" s="10" t="s">
        <v>1059</v>
      </c>
      <c r="C10" s="10" t="str">
        <f>"Despesa Autorizada para a Câmara no Exercício de "&amp;BDValores!$E$3</f>
        <v>Despesa Autorizada para a Câmara no Exercício de 2022</v>
      </c>
      <c r="D10" s="69">
        <v>1700000</v>
      </c>
      <c r="E10" s="10"/>
    </row>
    <row r="11" spans="1:5" ht="15.6">
      <c r="A11" s="10"/>
      <c r="B11" s="10" t="s">
        <v>1063</v>
      </c>
      <c r="C11" s="10" t="s">
        <v>3431</v>
      </c>
      <c r="D11" s="69">
        <v>1799724.82</v>
      </c>
      <c r="E11" s="10"/>
    </row>
    <row r="12" spans="1:5" ht="15.6">
      <c r="A12" s="10"/>
      <c r="B12" s="10" t="s">
        <v>1067</v>
      </c>
      <c r="C12" s="10" t="s">
        <v>3432</v>
      </c>
      <c r="D12" s="69">
        <v>0</v>
      </c>
      <c r="E12" s="10"/>
    </row>
    <row r="13" spans="1:5" ht="15.6">
      <c r="A13" s="10"/>
      <c r="B13" s="10" t="s">
        <v>1116</v>
      </c>
      <c r="C13" s="10" t="s">
        <v>3433</v>
      </c>
      <c r="D13" s="67">
        <f>+D11-D12</f>
        <v>1799724.82</v>
      </c>
      <c r="E13" s="10"/>
    </row>
  </sheetData>
  <sheetProtection password="C61A" sheet="1" selectLockedCells="1"/>
  <mergeCells count="3">
    <mergeCell ref="B2:D2"/>
    <mergeCell ref="B3:D3"/>
    <mergeCell ref="B6:D6"/>
  </mergeCells>
  <conditionalFormatting sqref="D9">
    <cfRule type="expression" priority="1" dxfId="68" stopIfTrue="1">
      <formula>$F9&lt;&gt;$I9</formula>
    </cfRule>
  </conditionalFormatting>
  <conditionalFormatting sqref="D10:D12">
    <cfRule type="cellIs" priority="2" dxfId="64" operator="equal" stopIfTrue="1">
      <formula>""</formula>
    </cfRule>
  </conditionalFormatting>
  <dataValidations count="1">
    <dataValidation type="decimal" operator="lessThan" allowBlank="1" showErrorMessage="1" sqref="D10:D12">
      <formula1>999999999999</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27">
    <tabColor indexed="56"/>
  </sheetPr>
  <dimension ref="A1:L41"/>
  <sheetViews>
    <sheetView showGridLines="0" zoomScale="85" zoomScaleNormal="85" workbookViewId="0" topLeftCell="A1">
      <selection activeCell="H10" sqref="H10:H21"/>
    </sheetView>
  </sheetViews>
  <sheetFormatPr defaultColWidth="0" defaultRowHeight="12.75"/>
  <cols>
    <col min="1" max="1" width="20.33203125" style="49" customWidth="1"/>
    <col min="2" max="2" width="23.5" style="49" customWidth="1"/>
    <col min="3" max="3" width="22.33203125" style="49" customWidth="1"/>
    <col min="4" max="4" width="25.5" style="49" customWidth="1"/>
    <col min="5" max="5" width="33.16015625" style="153" customWidth="1"/>
    <col min="6" max="6" width="26.33203125" style="153" customWidth="1"/>
    <col min="7" max="7" width="20.83203125" style="153" customWidth="1"/>
    <col min="8" max="8" width="25.16015625" style="49" customWidth="1"/>
    <col min="9" max="11" width="13.16015625" style="153" customWidth="1"/>
    <col min="12" max="12" width="13.16015625" style="153" hidden="1" customWidth="1"/>
    <col min="13" max="21" width="13.16015625" style="153" customWidth="1"/>
    <col min="22" max="22" width="13.16015625" style="154" customWidth="1"/>
    <col min="23" max="106" width="9.33203125" style="49" customWidth="1"/>
    <col min="107" max="16384" width="12.83203125" style="49" hidden="1" customWidth="1"/>
  </cols>
  <sheetData>
    <row r="1" spans="2:5" s="46" customFormat="1" ht="15.6">
      <c r="B1" s="45"/>
      <c r="D1" s="47"/>
      <c r="E1" s="1"/>
    </row>
    <row r="2" spans="2:8" s="46" customFormat="1" ht="15.75" customHeight="1">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row>
    <row r="3" spans="2:8" s="49" customFormat="1" ht="18.75" customHeight="1">
      <c r="B3" s="243" t="str">
        <f>IF(SUM!$G$3="","",IF(SUM!$G$3="RECIFE","CIDADE DO RECIFE","MUNICÍPIO DE "&amp;UPPER(SUM!G3)))</f>
        <v>MUNICÍPIO DE IGUARACY</v>
      </c>
      <c r="C3" s="243"/>
      <c r="D3" s="243"/>
      <c r="E3" s="243"/>
      <c r="F3" s="243"/>
      <c r="G3" s="243"/>
      <c r="H3" s="243"/>
    </row>
    <row r="4" spans="1:7" s="49" customFormat="1" ht="17.4">
      <c r="A4" s="56"/>
      <c r="B4" s="56"/>
      <c r="C4" s="56"/>
      <c r="D4" s="56"/>
      <c r="E4" s="57"/>
      <c r="F4" s="57"/>
      <c r="G4" s="57"/>
    </row>
    <row r="5" spans="1:7" s="49" customFormat="1" ht="21.75" customHeight="1">
      <c r="A5" s="56"/>
      <c r="B5" s="56"/>
      <c r="C5" s="56"/>
      <c r="D5" s="56"/>
      <c r="E5" s="57"/>
      <c r="F5" s="57"/>
      <c r="G5" s="57"/>
    </row>
    <row r="6" spans="1:8" s="1" customFormat="1" ht="15.6">
      <c r="A6" s="6"/>
      <c r="B6" s="242" t="str">
        <f>UPPER(MENU!B24)</f>
        <v>14 SUBSÍDIO FIXADO - PREFEITO</v>
      </c>
      <c r="C6" s="242"/>
      <c r="D6" s="242"/>
      <c r="E6" s="242"/>
      <c r="F6" s="242"/>
      <c r="G6" s="242"/>
      <c r="H6" s="242"/>
    </row>
    <row r="7" spans="1:8" s="1" customFormat="1" ht="15.6">
      <c r="A7" s="6"/>
      <c r="F7" s="6"/>
      <c r="G7" s="6"/>
      <c r="H7" s="59"/>
    </row>
    <row r="8" spans="1:8" s="1" customFormat="1" ht="32.25" customHeight="1">
      <c r="A8" s="60"/>
      <c r="B8" s="155" t="s">
        <v>3316</v>
      </c>
      <c r="C8" s="155" t="s">
        <v>3434</v>
      </c>
      <c r="D8" s="156" t="s">
        <v>3435</v>
      </c>
      <c r="E8" s="155" t="s">
        <v>3436</v>
      </c>
      <c r="F8" s="155" t="s">
        <v>3437</v>
      </c>
      <c r="G8" s="155" t="s">
        <v>3438</v>
      </c>
      <c r="H8" s="156" t="s">
        <v>3439</v>
      </c>
    </row>
    <row r="9" spans="1:10" s="46" customFormat="1" ht="15.6">
      <c r="A9" s="1"/>
      <c r="B9" s="1"/>
      <c r="C9" s="1"/>
      <c r="D9" s="157"/>
      <c r="E9" s="1"/>
      <c r="F9" s="6"/>
      <c r="G9" s="6"/>
      <c r="H9" s="157"/>
      <c r="I9" s="1"/>
      <c r="J9" s="1"/>
    </row>
    <row r="10" spans="2:12" ht="15.6">
      <c r="B10" s="158" t="s">
        <v>3440</v>
      </c>
      <c r="C10" s="159" t="s">
        <v>3441</v>
      </c>
      <c r="D10" s="6" t="s">
        <v>3442</v>
      </c>
      <c r="E10" s="160" t="s">
        <v>3443</v>
      </c>
      <c r="F10" s="161">
        <v>414</v>
      </c>
      <c r="G10" s="162">
        <v>2016</v>
      </c>
      <c r="H10" s="69">
        <v>20962.28</v>
      </c>
      <c r="I10" s="6"/>
      <c r="J10" s="6"/>
      <c r="L10" s="163" t="s">
        <v>3443</v>
      </c>
    </row>
    <row r="11" spans="2:12" ht="15.6">
      <c r="B11" s="158" t="s">
        <v>3444</v>
      </c>
      <c r="C11" s="159" t="s">
        <v>3445</v>
      </c>
      <c r="D11" s="6" t="s">
        <v>3442</v>
      </c>
      <c r="E11" s="160" t="s">
        <v>3443</v>
      </c>
      <c r="F11" s="161">
        <v>414</v>
      </c>
      <c r="G11" s="162">
        <v>2016</v>
      </c>
      <c r="H11" s="69">
        <v>20962.28</v>
      </c>
      <c r="I11" s="6"/>
      <c r="J11" s="6"/>
      <c r="L11" s="163" t="s">
        <v>3446</v>
      </c>
    </row>
    <row r="12" spans="2:12" ht="15.6">
      <c r="B12" s="158" t="s">
        <v>3447</v>
      </c>
      <c r="C12" s="159" t="s">
        <v>3448</v>
      </c>
      <c r="D12" s="6" t="s">
        <v>3442</v>
      </c>
      <c r="E12" s="160" t="s">
        <v>3443</v>
      </c>
      <c r="F12" s="161">
        <v>414</v>
      </c>
      <c r="G12" s="162">
        <v>2016</v>
      </c>
      <c r="H12" s="69">
        <v>20962.28</v>
      </c>
      <c r="I12" s="6"/>
      <c r="J12" s="6"/>
      <c r="L12" s="163" t="s">
        <v>3449</v>
      </c>
    </row>
    <row r="13" spans="2:12" ht="15.6">
      <c r="B13" s="158" t="s">
        <v>3450</v>
      </c>
      <c r="C13" s="159" t="s">
        <v>3451</v>
      </c>
      <c r="D13" s="6" t="s">
        <v>3442</v>
      </c>
      <c r="E13" s="160" t="s">
        <v>3443</v>
      </c>
      <c r="F13" s="161">
        <v>414</v>
      </c>
      <c r="G13" s="162">
        <v>2016</v>
      </c>
      <c r="H13" s="69">
        <v>20962.28</v>
      </c>
      <c r="I13" s="6"/>
      <c r="J13" s="6"/>
      <c r="L13" s="163" t="s">
        <v>3452</v>
      </c>
    </row>
    <row r="14" spans="2:10" ht="15.6">
      <c r="B14" s="158" t="s">
        <v>3453</v>
      </c>
      <c r="C14" s="159" t="s">
        <v>3454</v>
      </c>
      <c r="D14" s="6" t="s">
        <v>3442</v>
      </c>
      <c r="E14" s="160" t="s">
        <v>3443</v>
      </c>
      <c r="F14" s="161">
        <v>414</v>
      </c>
      <c r="G14" s="162">
        <v>2016</v>
      </c>
      <c r="H14" s="69">
        <v>20962.28</v>
      </c>
      <c r="I14" s="6"/>
      <c r="J14" s="6"/>
    </row>
    <row r="15" spans="2:10" ht="15.6">
      <c r="B15" s="158" t="s">
        <v>3455</v>
      </c>
      <c r="C15" s="159" t="s">
        <v>3456</v>
      </c>
      <c r="D15" s="6" t="s">
        <v>3442</v>
      </c>
      <c r="E15" s="160" t="s">
        <v>3443</v>
      </c>
      <c r="F15" s="161">
        <v>414</v>
      </c>
      <c r="G15" s="162">
        <v>2016</v>
      </c>
      <c r="H15" s="69">
        <v>20962.28</v>
      </c>
      <c r="I15" s="6"/>
      <c r="J15" s="6"/>
    </row>
    <row r="16" spans="2:10" ht="15.6">
      <c r="B16" s="158" t="s">
        <v>3457</v>
      </c>
      <c r="C16" s="159" t="s">
        <v>3458</v>
      </c>
      <c r="D16" s="6" t="s">
        <v>3442</v>
      </c>
      <c r="E16" s="160" t="s">
        <v>3443</v>
      </c>
      <c r="F16" s="161">
        <v>414</v>
      </c>
      <c r="G16" s="162">
        <v>2016</v>
      </c>
      <c r="H16" s="69">
        <v>20962.28</v>
      </c>
      <c r="I16" s="6"/>
      <c r="J16" s="6"/>
    </row>
    <row r="17" spans="2:10" ht="15.6">
      <c r="B17" s="158" t="s">
        <v>3459</v>
      </c>
      <c r="C17" s="159" t="s">
        <v>3460</v>
      </c>
      <c r="D17" s="6" t="s">
        <v>3442</v>
      </c>
      <c r="E17" s="160" t="s">
        <v>3443</v>
      </c>
      <c r="F17" s="161">
        <v>414</v>
      </c>
      <c r="G17" s="162">
        <v>2016</v>
      </c>
      <c r="H17" s="69">
        <v>20962.28</v>
      </c>
      <c r="I17" s="6"/>
      <c r="J17" s="6"/>
    </row>
    <row r="18" spans="2:10" ht="15.6">
      <c r="B18" s="158" t="s">
        <v>3461</v>
      </c>
      <c r="C18" s="159" t="s">
        <v>3462</v>
      </c>
      <c r="D18" s="6" t="s">
        <v>3442</v>
      </c>
      <c r="E18" s="160" t="s">
        <v>3443</v>
      </c>
      <c r="F18" s="161">
        <v>414</v>
      </c>
      <c r="G18" s="162">
        <v>2016</v>
      </c>
      <c r="H18" s="69">
        <v>20962.28</v>
      </c>
      <c r="I18" s="6"/>
      <c r="J18" s="6"/>
    </row>
    <row r="19" spans="2:10" ht="15.6">
      <c r="B19" s="158" t="s">
        <v>3463</v>
      </c>
      <c r="C19" s="159" t="s">
        <v>3464</v>
      </c>
      <c r="D19" s="6" t="s">
        <v>3442</v>
      </c>
      <c r="E19" s="160" t="s">
        <v>3443</v>
      </c>
      <c r="F19" s="161">
        <v>414</v>
      </c>
      <c r="G19" s="162">
        <v>2016</v>
      </c>
      <c r="H19" s="69">
        <v>20962.28</v>
      </c>
      <c r="I19" s="6"/>
      <c r="J19" s="6"/>
    </row>
    <row r="20" spans="2:10" ht="15.6">
      <c r="B20" s="158" t="s">
        <v>3465</v>
      </c>
      <c r="C20" s="159" t="s">
        <v>3466</v>
      </c>
      <c r="D20" s="6" t="s">
        <v>3442</v>
      </c>
      <c r="E20" s="160" t="s">
        <v>3443</v>
      </c>
      <c r="F20" s="161">
        <v>414</v>
      </c>
      <c r="G20" s="162">
        <v>2016</v>
      </c>
      <c r="H20" s="69">
        <v>20962.28</v>
      </c>
      <c r="I20" s="6"/>
      <c r="J20" s="6"/>
    </row>
    <row r="21" spans="2:10" ht="15.6">
      <c r="B21" s="158" t="s">
        <v>3467</v>
      </c>
      <c r="C21" s="159" t="s">
        <v>3468</v>
      </c>
      <c r="D21" s="6" t="s">
        <v>3442</v>
      </c>
      <c r="E21" s="160" t="s">
        <v>3443</v>
      </c>
      <c r="F21" s="161">
        <v>414</v>
      </c>
      <c r="G21" s="162">
        <v>2016</v>
      </c>
      <c r="H21" s="69">
        <v>20962.28</v>
      </c>
      <c r="I21" s="6"/>
      <c r="J21" s="6"/>
    </row>
    <row r="22" spans="2:10" ht="15.6">
      <c r="B22" s="158" t="s">
        <v>3469</v>
      </c>
      <c r="C22" s="159" t="s">
        <v>3470</v>
      </c>
      <c r="D22" s="6" t="s">
        <v>3442</v>
      </c>
      <c r="E22" s="160"/>
      <c r="F22" s="161"/>
      <c r="G22" s="162"/>
      <c r="H22" s="69"/>
      <c r="I22" s="6"/>
      <c r="J22" s="6"/>
    </row>
    <row r="23" spans="2:10" ht="15.6">
      <c r="B23" s="164"/>
      <c r="C23" s="1"/>
      <c r="D23" s="6"/>
      <c r="E23" s="165"/>
      <c r="F23" s="6"/>
      <c r="G23" s="6"/>
      <c r="H23" s="1"/>
      <c r="I23" s="6"/>
      <c r="J23" s="6"/>
    </row>
    <row r="24" spans="2:10" ht="15.6">
      <c r="B24" s="1"/>
      <c r="C24" s="1"/>
      <c r="D24" s="1"/>
      <c r="E24" s="166"/>
      <c r="H24" s="1"/>
      <c r="I24" s="6"/>
      <c r="J24" s="6"/>
    </row>
    <row r="25" spans="2:10" ht="15.6">
      <c r="B25" s="1"/>
      <c r="C25" s="1"/>
      <c r="E25" s="165"/>
      <c r="F25" s="6"/>
      <c r="G25" s="6"/>
      <c r="H25" s="1"/>
      <c r="I25" s="6"/>
      <c r="J25" s="6"/>
    </row>
    <row r="26" spans="2:10" ht="15.6">
      <c r="B26" s="1"/>
      <c r="C26" s="1"/>
      <c r="E26" s="165"/>
      <c r="F26" s="6"/>
      <c r="G26" s="6"/>
      <c r="H26" s="1"/>
      <c r="I26" s="6"/>
      <c r="J26" s="6"/>
    </row>
    <row r="27" spans="2:10" ht="15.6">
      <c r="B27" s="1"/>
      <c r="C27" s="1"/>
      <c r="D27" s="6"/>
      <c r="E27" s="165"/>
      <c r="F27" s="6"/>
      <c r="G27" s="6"/>
      <c r="H27" s="1"/>
      <c r="I27" s="6"/>
      <c r="J27" s="6"/>
    </row>
    <row r="28" spans="2:10" ht="15.6">
      <c r="B28" s="1"/>
      <c r="C28" s="1"/>
      <c r="D28" s="6"/>
      <c r="E28" s="165"/>
      <c r="F28" s="6"/>
      <c r="G28" s="6"/>
      <c r="H28" s="1"/>
      <c r="I28" s="6"/>
      <c r="J28" s="6"/>
    </row>
    <row r="29" spans="2:10" ht="15.6">
      <c r="B29" s="1"/>
      <c r="C29" s="1"/>
      <c r="D29" s="6"/>
      <c r="E29" s="165"/>
      <c r="F29" s="6"/>
      <c r="G29" s="6"/>
      <c r="H29" s="1"/>
      <c r="I29" s="6"/>
      <c r="J29" s="6"/>
    </row>
    <row r="30" spans="2:10" ht="15.6">
      <c r="B30" s="1"/>
      <c r="C30" s="1"/>
      <c r="D30" s="6"/>
      <c r="E30" s="165"/>
      <c r="F30" s="6"/>
      <c r="G30" s="6"/>
      <c r="H30" s="1"/>
      <c r="I30" s="6"/>
      <c r="J30" s="6"/>
    </row>
    <row r="31" spans="2:10" ht="15.6">
      <c r="B31" s="1"/>
      <c r="C31" s="1"/>
      <c r="D31" s="6"/>
      <c r="E31" s="165"/>
      <c r="F31" s="6"/>
      <c r="G31" s="6"/>
      <c r="H31" s="1"/>
      <c r="I31" s="6"/>
      <c r="J31" s="6"/>
    </row>
    <row r="32" spans="4:5" ht="15.6">
      <c r="D32" s="6"/>
      <c r="E32" s="166"/>
    </row>
    <row r="33" spans="4:5" ht="15.6">
      <c r="D33" s="6"/>
      <c r="E33" s="166"/>
    </row>
    <row r="34" spans="4:5" ht="15.6">
      <c r="D34" s="6"/>
      <c r="E34" s="166"/>
    </row>
    <row r="35" spans="4:5" ht="15.6">
      <c r="D35" s="6"/>
      <c r="E35" s="166"/>
    </row>
    <row r="36" ht="15.6">
      <c r="D36" s="6"/>
    </row>
    <row r="37" ht="15.6">
      <c r="D37" s="6"/>
    </row>
    <row r="38" ht="15.6">
      <c r="D38" s="6"/>
    </row>
    <row r="39" ht="15.6">
      <c r="D39" s="6"/>
    </row>
    <row r="40" ht="15.6">
      <c r="D40" s="6"/>
    </row>
    <row r="41" ht="15.6">
      <c r="D41" s="6"/>
    </row>
  </sheetData>
  <sheetProtection password="C61A" sheet="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2030</formula2>
    </dataValidation>
  </dataValidations>
  <printOptions horizontalCentered="1"/>
  <pageMargins left="0.39375" right="0.39375" top="0.39375" bottom="0.39375" header="0.5118110236220472" footer="0.5118110236220472"/>
  <pageSetup horizontalDpi="300" verticalDpi="300" orientation="portrait" paperSize="9" scale="80"/>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9">
    <tabColor indexed="56"/>
  </sheetPr>
  <dimension ref="A1:K26"/>
  <sheetViews>
    <sheetView showGridLines="0" zoomScale="85" zoomScaleNormal="85" workbookViewId="0" topLeftCell="A1">
      <selection activeCell="I20" sqref="I20"/>
    </sheetView>
  </sheetViews>
  <sheetFormatPr defaultColWidth="9.33203125" defaultRowHeight="12.75"/>
  <cols>
    <col min="1" max="1" width="2" style="40" customWidth="1"/>
    <col min="2" max="2" width="17.33203125" style="40" customWidth="1"/>
    <col min="3" max="5" width="30" style="40" customWidth="1"/>
    <col min="6" max="6" width="4.5" style="40" customWidth="1"/>
    <col min="7" max="7" width="17.33203125" style="40" customWidth="1"/>
    <col min="8" max="10" width="30" style="40" customWidth="1"/>
    <col min="11" max="16384" width="9.33203125" style="40" customWidth="1"/>
  </cols>
  <sheetData>
    <row r="1" spans="2:6" s="46" customFormat="1" ht="15.6">
      <c r="B1" s="45"/>
      <c r="C1" s="47"/>
      <c r="D1" s="47"/>
      <c r="E1" s="47"/>
      <c r="F1" s="1"/>
    </row>
    <row r="2" spans="2:10" s="46" customFormat="1" ht="15.75" customHeight="1">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c r="I2" s="227"/>
      <c r="J2" s="227"/>
    </row>
    <row r="3" spans="2:10" s="49" customFormat="1" ht="12.75">
      <c r="B3" s="232" t="str">
        <f>IF(SUM!$G$3="","",IF(SUM!$G$3="RECIFE","CIDADE DO RECIFE","MUNICÍPIO DE "&amp;UPPER(SUM!G3)))</f>
        <v>MUNICÍPIO DE IGUARACY</v>
      </c>
      <c r="C3" s="232"/>
      <c r="D3" s="232"/>
      <c r="E3" s="232"/>
      <c r="F3" s="232"/>
      <c r="G3" s="232"/>
      <c r="H3" s="232"/>
      <c r="I3" s="232"/>
      <c r="J3" s="232"/>
    </row>
    <row r="4" spans="1:7" s="49" customFormat="1" ht="17.4">
      <c r="A4" s="56"/>
      <c r="B4" s="56"/>
      <c r="C4" s="56"/>
      <c r="D4" s="56"/>
      <c r="E4" s="56"/>
      <c r="F4" s="57"/>
      <c r="G4" s="57"/>
    </row>
    <row r="5" spans="1:7" s="49" customFormat="1" ht="21.75" customHeight="1">
      <c r="A5" s="56"/>
      <c r="B5" s="56"/>
      <c r="C5" s="56"/>
      <c r="D5" s="56"/>
      <c r="E5" s="56"/>
      <c r="F5" s="57"/>
      <c r="G5" s="57"/>
    </row>
    <row r="6" spans="1:11" s="1" customFormat="1" ht="15.6">
      <c r="A6" s="6"/>
      <c r="B6" s="242" t="str">
        <f>UPPER(MENU!B25)</f>
        <v>15 VANTAGENS REMUNERATÓRIAS</v>
      </c>
      <c r="C6" s="242"/>
      <c r="D6" s="242"/>
      <c r="E6" s="242"/>
      <c r="F6" s="242"/>
      <c r="G6" s="242"/>
      <c r="H6" s="242"/>
      <c r="I6" s="242"/>
      <c r="J6" s="242"/>
      <c r="K6" s="6"/>
    </row>
    <row r="7" spans="1:11" s="1" customFormat="1" ht="15.6">
      <c r="A7" s="6"/>
      <c r="C7" s="59"/>
      <c r="D7" s="59"/>
      <c r="E7" s="59"/>
      <c r="K7" s="6"/>
    </row>
    <row r="8" spans="1:11" s="1" customFormat="1" ht="15.6">
      <c r="A8" s="6"/>
      <c r="B8" s="244" t="s">
        <v>3471</v>
      </c>
      <c r="C8" s="244"/>
      <c r="D8" s="244"/>
      <c r="E8" s="244"/>
      <c r="G8" s="244" t="s">
        <v>3472</v>
      </c>
      <c r="H8" s="244"/>
      <c r="I8" s="244"/>
      <c r="J8" s="244"/>
      <c r="K8" s="6"/>
    </row>
    <row r="9" spans="1:11" s="1" customFormat="1" ht="15.6">
      <c r="A9" s="6"/>
      <c r="C9" s="59"/>
      <c r="D9" s="59"/>
      <c r="E9" s="59"/>
      <c r="H9" s="59"/>
      <c r="I9" s="59"/>
      <c r="J9" s="59"/>
      <c r="K9" s="6"/>
    </row>
    <row r="10" spans="1:11" s="1" customFormat="1" ht="31.2">
      <c r="A10" s="60"/>
      <c r="B10" s="90" t="s">
        <v>3434</v>
      </c>
      <c r="C10" s="167" t="s">
        <v>3473</v>
      </c>
      <c r="D10" s="167" t="s">
        <v>3474</v>
      </c>
      <c r="E10" s="167" t="s">
        <v>3475</v>
      </c>
      <c r="G10" s="90" t="s">
        <v>3434</v>
      </c>
      <c r="H10" s="167" t="s">
        <v>3473</v>
      </c>
      <c r="I10" s="167" t="s">
        <v>3474</v>
      </c>
      <c r="J10" s="167" t="s">
        <v>3475</v>
      </c>
      <c r="K10" s="6"/>
    </row>
    <row r="11" spans="2:10" s="10" customFormat="1" ht="15.6">
      <c r="B11" s="64"/>
      <c r="C11" s="65"/>
      <c r="D11" s="65"/>
      <c r="E11" s="65"/>
      <c r="F11" s="66"/>
      <c r="G11" s="64"/>
      <c r="H11" s="108"/>
      <c r="I11" s="108"/>
      <c r="J11" s="108"/>
    </row>
    <row r="12" spans="2:10" s="10" customFormat="1" ht="15.6">
      <c r="B12" s="10" t="s">
        <v>3441</v>
      </c>
      <c r="C12" s="109">
        <v>504746.73</v>
      </c>
      <c r="D12" s="109">
        <v>11269.31</v>
      </c>
      <c r="E12" s="108">
        <f aca="true" t="shared" si="0" ref="E12:E24">C12+D12</f>
        <v>516016.04</v>
      </c>
      <c r="F12" s="66"/>
      <c r="G12" s="10" t="s">
        <v>3441</v>
      </c>
      <c r="H12" s="109">
        <v>465489.15</v>
      </c>
      <c r="I12" s="109">
        <v>110458.84</v>
      </c>
      <c r="J12" s="108">
        <f aca="true" t="shared" si="1" ref="J12:J24">H12+I12</f>
        <v>575947.99</v>
      </c>
    </row>
    <row r="13" spans="2:10" s="10" customFormat="1" ht="15.6">
      <c r="B13" s="10" t="s">
        <v>3445</v>
      </c>
      <c r="C13" s="109">
        <v>701066.79</v>
      </c>
      <c r="D13" s="109">
        <v>13317.27</v>
      </c>
      <c r="E13" s="108">
        <f t="shared" si="0"/>
        <v>714384.06</v>
      </c>
      <c r="F13" s="66">
        <f>IF(C13="",1,0)</f>
        <v>0</v>
      </c>
      <c r="G13" s="10" t="s">
        <v>3445</v>
      </c>
      <c r="H13" s="109">
        <v>531970.97</v>
      </c>
      <c r="I13" s="109">
        <v>120850.22</v>
      </c>
      <c r="J13" s="108">
        <f t="shared" si="1"/>
        <v>652821.19</v>
      </c>
    </row>
    <row r="14" spans="2:10" s="10" customFormat="1" ht="15.6">
      <c r="B14" s="10" t="s">
        <v>3448</v>
      </c>
      <c r="C14" s="109">
        <v>757378.9</v>
      </c>
      <c r="D14" s="109">
        <v>12497.22</v>
      </c>
      <c r="E14" s="108">
        <f t="shared" si="0"/>
        <v>769876.12</v>
      </c>
      <c r="F14" s="66">
        <f>IF(C14="",1,0)</f>
        <v>0</v>
      </c>
      <c r="G14" s="10" t="s">
        <v>3448</v>
      </c>
      <c r="H14" s="109">
        <v>608788.64</v>
      </c>
      <c r="I14" s="109">
        <v>119477.88</v>
      </c>
      <c r="J14" s="108">
        <f t="shared" si="1"/>
        <v>728266.52</v>
      </c>
    </row>
    <row r="15" spans="2:10" s="10" customFormat="1" ht="15.6">
      <c r="B15" s="10" t="s">
        <v>3451</v>
      </c>
      <c r="C15" s="109">
        <v>794039.01</v>
      </c>
      <c r="D15" s="109">
        <v>13817.17</v>
      </c>
      <c r="E15" s="108">
        <f t="shared" si="0"/>
        <v>807856.18</v>
      </c>
      <c r="F15" s="66">
        <f>IF(C15="",1,0)</f>
        <v>0</v>
      </c>
      <c r="G15" s="10" t="s">
        <v>3451</v>
      </c>
      <c r="H15" s="109">
        <v>525770.9</v>
      </c>
      <c r="I15" s="109">
        <v>116426.23</v>
      </c>
      <c r="J15" s="108">
        <f t="shared" si="1"/>
        <v>642197.13</v>
      </c>
    </row>
    <row r="16" spans="2:10" ht="15.6">
      <c r="B16" s="10" t="s">
        <v>3454</v>
      </c>
      <c r="C16" s="109">
        <v>773596.98</v>
      </c>
      <c r="D16" s="109">
        <v>14261.91</v>
      </c>
      <c r="E16" s="108">
        <f t="shared" si="0"/>
        <v>787858.89</v>
      </c>
      <c r="G16" s="10" t="s">
        <v>3454</v>
      </c>
      <c r="H16" s="109">
        <v>524972.25</v>
      </c>
      <c r="I16" s="109">
        <v>123727.59</v>
      </c>
      <c r="J16" s="108">
        <f t="shared" si="1"/>
        <v>648699.84</v>
      </c>
    </row>
    <row r="17" spans="2:10" ht="15.6">
      <c r="B17" s="10" t="s">
        <v>3456</v>
      </c>
      <c r="C17" s="109">
        <v>788306.52</v>
      </c>
      <c r="D17" s="109">
        <v>14228.28</v>
      </c>
      <c r="E17" s="108">
        <f t="shared" si="0"/>
        <v>802534.8</v>
      </c>
      <c r="G17" s="10" t="s">
        <v>3456</v>
      </c>
      <c r="H17" s="109">
        <v>524660.38</v>
      </c>
      <c r="I17" s="109">
        <v>124939.1</v>
      </c>
      <c r="J17" s="108">
        <f t="shared" si="1"/>
        <v>649599.48</v>
      </c>
    </row>
    <row r="18" spans="2:10" ht="15.6">
      <c r="B18" s="10" t="s">
        <v>3458</v>
      </c>
      <c r="C18" s="109">
        <v>802224.43</v>
      </c>
      <c r="D18" s="109">
        <v>13891.55</v>
      </c>
      <c r="E18" s="108">
        <f t="shared" si="0"/>
        <v>816115.9800000001</v>
      </c>
      <c r="G18" s="10" t="s">
        <v>3458</v>
      </c>
      <c r="H18" s="109">
        <v>553034.1</v>
      </c>
      <c r="I18" s="109">
        <v>195658.51</v>
      </c>
      <c r="J18" s="108">
        <f t="shared" si="1"/>
        <v>748692.61</v>
      </c>
    </row>
    <row r="19" spans="2:10" ht="15.6">
      <c r="B19" s="10" t="s">
        <v>3460</v>
      </c>
      <c r="C19" s="109">
        <v>819015.15</v>
      </c>
      <c r="D19" s="109">
        <v>10391.09</v>
      </c>
      <c r="E19" s="108">
        <f t="shared" si="0"/>
        <v>829406.24</v>
      </c>
      <c r="G19" s="10" t="s">
        <v>3460</v>
      </c>
      <c r="H19" s="109">
        <v>547223.04</v>
      </c>
      <c r="I19" s="109">
        <v>135231.46</v>
      </c>
      <c r="J19" s="108">
        <f t="shared" si="1"/>
        <v>682454.5</v>
      </c>
    </row>
    <row r="20" spans="2:10" ht="15.6">
      <c r="B20" s="10" t="s">
        <v>3462</v>
      </c>
      <c r="C20" s="109">
        <v>817875.11</v>
      </c>
      <c r="D20" s="109">
        <v>12373.36</v>
      </c>
      <c r="E20" s="108">
        <f t="shared" si="0"/>
        <v>830248.47</v>
      </c>
      <c r="G20" s="10" t="s">
        <v>3462</v>
      </c>
      <c r="H20" s="109">
        <v>550182.41</v>
      </c>
      <c r="I20" s="109">
        <v>129812.7</v>
      </c>
      <c r="J20" s="108">
        <f t="shared" si="1"/>
        <v>679995.11</v>
      </c>
    </row>
    <row r="21" spans="2:10" ht="15.6">
      <c r="B21" s="10" t="s">
        <v>3464</v>
      </c>
      <c r="C21" s="109">
        <v>822808.62</v>
      </c>
      <c r="D21" s="109">
        <v>15470.94</v>
      </c>
      <c r="E21" s="108">
        <f t="shared" si="0"/>
        <v>838279.5599999999</v>
      </c>
      <c r="G21" s="10" t="s">
        <v>3464</v>
      </c>
      <c r="H21" s="109">
        <v>550658.82</v>
      </c>
      <c r="I21" s="109">
        <v>133000.67</v>
      </c>
      <c r="J21" s="108">
        <f t="shared" si="1"/>
        <v>683659.49</v>
      </c>
    </row>
    <row r="22" spans="2:10" ht="15.6">
      <c r="B22" s="10" t="s">
        <v>3466</v>
      </c>
      <c r="C22" s="109">
        <v>825642.28</v>
      </c>
      <c r="D22" s="109">
        <v>19563.11</v>
      </c>
      <c r="E22" s="108">
        <f t="shared" si="0"/>
        <v>845205.39</v>
      </c>
      <c r="G22" s="10" t="s">
        <v>3466</v>
      </c>
      <c r="H22" s="109">
        <v>545993.66</v>
      </c>
      <c r="I22" s="109">
        <v>138648.6</v>
      </c>
      <c r="J22" s="108">
        <f t="shared" si="1"/>
        <v>684642.26</v>
      </c>
    </row>
    <row r="23" spans="2:10" ht="15.6">
      <c r="B23" s="10" t="s">
        <v>3468</v>
      </c>
      <c r="C23" s="109">
        <v>780667.84</v>
      </c>
      <c r="D23" s="109">
        <v>23840.73</v>
      </c>
      <c r="E23" s="108">
        <f t="shared" si="0"/>
        <v>804508.57</v>
      </c>
      <c r="G23" s="10" t="s">
        <v>3468</v>
      </c>
      <c r="H23" s="109">
        <v>547734.13</v>
      </c>
      <c r="I23" s="109">
        <v>140420.63</v>
      </c>
      <c r="J23" s="108">
        <f t="shared" si="1"/>
        <v>688154.76</v>
      </c>
    </row>
    <row r="24" spans="2:10" ht="15.6">
      <c r="B24" s="10" t="s">
        <v>3470</v>
      </c>
      <c r="C24" s="109">
        <v>630216.43</v>
      </c>
      <c r="D24" s="109">
        <v>0</v>
      </c>
      <c r="E24" s="108">
        <f t="shared" si="0"/>
        <v>630216.43</v>
      </c>
      <c r="G24" s="10" t="s">
        <v>3470</v>
      </c>
      <c r="H24" s="109">
        <v>539092.25</v>
      </c>
      <c r="I24" s="109">
        <v>0</v>
      </c>
      <c r="J24" s="108">
        <f t="shared" si="1"/>
        <v>539092.25</v>
      </c>
    </row>
    <row r="25" spans="2:10" ht="15.6">
      <c r="B25" s="93" t="s">
        <v>3476</v>
      </c>
      <c r="C25" s="104">
        <f>SUM(C12:C24)</f>
        <v>9817584.79</v>
      </c>
      <c r="D25" s="104">
        <f>SUM(D12:D24)</f>
        <v>174921.94000000003</v>
      </c>
      <c r="E25" s="104">
        <f>SUM(E12:E24)</f>
        <v>9992506.73</v>
      </c>
      <c r="G25" s="93" t="s">
        <v>3476</v>
      </c>
      <c r="H25" s="104">
        <f>SUM(H12:H24)</f>
        <v>7015570.7</v>
      </c>
      <c r="I25" s="104">
        <f>SUM(I12:I24)</f>
        <v>1588652.4300000002</v>
      </c>
      <c r="J25" s="104">
        <f>SUM(J12:J24)</f>
        <v>8604223.129999999</v>
      </c>
    </row>
    <row r="26" ht="15.6">
      <c r="B26" s="10"/>
    </row>
  </sheetData>
  <sheetProtection password="C61A" sheet="1" objects="1" scenarios="1" selectLockedCells="1"/>
  <mergeCells count="5">
    <mergeCell ref="B2:J2"/>
    <mergeCell ref="B3:J3"/>
    <mergeCell ref="B6:J6"/>
    <mergeCell ref="B8:E8"/>
    <mergeCell ref="G8:J8"/>
  </mergeCells>
  <conditionalFormatting sqref="C12:E25">
    <cfRule type="cellIs" priority="1" dxfId="64" operator="equal" stopIfTrue="1">
      <formula>""</formula>
    </cfRule>
  </conditionalFormatting>
  <conditionalFormatting sqref="H11:J11">
    <cfRule type="expression" priority="2" dxfId="68" stopIfTrue="1">
      <formula>$G31&lt;&gt;$L31</formula>
    </cfRule>
  </conditionalFormatting>
  <conditionalFormatting sqref="H12:J25">
    <cfRule type="cellIs" priority="3" dxfId="64" operator="equal" stopIfTrue="1">
      <formula>""</formula>
    </cfRule>
  </conditionalFormatting>
  <conditionalFormatting sqref="C11:E11">
    <cfRule type="expression" priority="4" dxfId="68" stopIfTrue="1">
      <formula>B10&lt;&gt;$L11</formula>
    </cfRule>
  </conditionalFormatting>
  <conditionalFormatting sqref="I25:J25">
    <cfRule type="cellIs" priority="5" dxfId="64" operator="equal" stopIfTrue="1">
      <formula>""</formula>
    </cfRule>
  </conditionalFormatting>
  <conditionalFormatting sqref="H25:J25">
    <cfRule type="cellIs" priority="6" dxfId="64" operator="equal" stopIfTrue="1">
      <formula>""</formula>
    </cfRule>
  </conditionalFormatting>
  <conditionalFormatting sqref="J12:J24">
    <cfRule type="cellIs" priority="7" dxfId="64" operator="equal" stopIfTrue="1">
      <formula>""</formula>
    </cfRule>
  </conditionalFormatting>
  <dataValidations count="2">
    <dataValidation type="decimal" operator="lessThan" allowBlank="1" showErrorMessage="1" sqref="E12:E24 J12:J24">
      <formula1>999999999999</formula1>
    </dataValidation>
    <dataValidation type="decimal" operator="lessThan" allowBlank="1" showErrorMessage="1" errorTitle="Aplicativo de Informações" error="Apenas números decimais." sqref="C12:D24 H12:I24">
      <formula1>999999999999</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2">
    <tabColor indexed="56"/>
  </sheetPr>
  <dimension ref="A1:L86"/>
  <sheetViews>
    <sheetView showGridLines="0" zoomScale="85" zoomScaleNormal="85" workbookViewId="0" topLeftCell="A1">
      <selection activeCell="H40" sqref="H40"/>
    </sheetView>
  </sheetViews>
  <sheetFormatPr defaultColWidth="10.66015625" defaultRowHeight="12.75"/>
  <cols>
    <col min="1" max="1" width="24" style="168" customWidth="1"/>
    <col min="2" max="2" width="23.66015625" style="168" customWidth="1"/>
    <col min="3" max="3" width="24" style="168" customWidth="1"/>
    <col min="4" max="5" width="27.16015625" style="168" customWidth="1"/>
    <col min="6" max="7" width="27.33203125" style="168" customWidth="1"/>
    <col min="8" max="8" width="27.83203125" style="168" customWidth="1"/>
    <col min="9" max="12" width="20.5" style="168" customWidth="1"/>
    <col min="13" max="13" width="18.16015625" style="168" customWidth="1"/>
    <col min="14" max="16384" width="10.66015625" style="168" customWidth="1"/>
  </cols>
  <sheetData>
    <row r="1" spans="1:7" s="46" customFormat="1" ht="15.6">
      <c r="A1" s="45"/>
      <c r="C1" s="47"/>
      <c r="D1" s="47"/>
      <c r="E1" s="1"/>
      <c r="F1" s="1"/>
      <c r="G1" s="1"/>
    </row>
    <row r="2" spans="2:8" s="46" customFormat="1" ht="15.75" customHeight="1">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row>
    <row r="3" spans="2:8" s="49" customFormat="1" ht="18.75" customHeight="1">
      <c r="B3" s="243" t="str">
        <f>IF(SUM!$G$3="","",IF(SUM!$G$3="RECIFE","CIDADE DO RECIFE","MUNICÍPIO DE "&amp;UPPER(SUM!G3)))</f>
        <v>MUNICÍPIO DE IGUARACY</v>
      </c>
      <c r="C3" s="243"/>
      <c r="D3" s="243"/>
      <c r="E3" s="243"/>
      <c r="F3" s="243"/>
      <c r="G3" s="243"/>
      <c r="H3" s="243"/>
    </row>
    <row r="4" spans="1:8" s="49" customFormat="1" ht="17.4">
      <c r="A4" s="56"/>
      <c r="B4" s="56"/>
      <c r="C4" s="56"/>
      <c r="D4" s="56"/>
      <c r="E4" s="57"/>
      <c r="F4" s="57"/>
      <c r="G4" s="57"/>
      <c r="H4" s="57"/>
    </row>
    <row r="5" spans="1:8" s="49" customFormat="1" ht="24" customHeight="1">
      <c r="A5" s="56"/>
      <c r="B5" s="56"/>
      <c r="C5" s="56"/>
      <c r="D5" s="56"/>
      <c r="E5" s="57"/>
      <c r="F5" s="57"/>
      <c r="G5" s="57"/>
      <c r="H5" s="57"/>
    </row>
    <row r="6" spans="1:12" s="1" customFormat="1" ht="15.6" customHeight="1">
      <c r="A6" s="6"/>
      <c r="B6" s="246" t="s">
        <v>3477</v>
      </c>
      <c r="C6" s="246"/>
      <c r="D6" s="246"/>
      <c r="E6" s="246"/>
      <c r="F6" s="246"/>
      <c r="G6" s="246"/>
      <c r="H6" s="246"/>
      <c r="L6" s="6"/>
    </row>
    <row r="7" spans="1:12" s="1" customFormat="1" ht="15.6">
      <c r="A7" s="6"/>
      <c r="B7" s="247" t="str">
        <f>"ANEXO II DA RESOLUÇÃO TCE/PE N. "&amp;BDValores!E4</f>
        <v>ANEXO II DA RESOLUÇÃO TCE/PE N. 190/2022</v>
      </c>
      <c r="C7" s="247"/>
      <c r="D7" s="247"/>
      <c r="E7" s="247"/>
      <c r="F7" s="247"/>
      <c r="G7" s="247"/>
      <c r="H7" s="247"/>
      <c r="L7" s="6"/>
    </row>
    <row r="8" spans="1:12" s="1" customFormat="1" ht="36" customHeight="1">
      <c r="A8" s="6"/>
      <c r="B8" s="248" t="s">
        <v>3478</v>
      </c>
      <c r="C8" s="248"/>
      <c r="D8" s="248"/>
      <c r="E8" s="248"/>
      <c r="F8" s="248"/>
      <c r="G8" s="248"/>
      <c r="H8" s="248"/>
      <c r="L8" s="6"/>
    </row>
    <row r="9" s="149" customFormat="1" ht="15.6">
      <c r="A9" s="10"/>
    </row>
    <row r="10" spans="1:8" s="149" customFormat="1" ht="15.6">
      <c r="A10" s="10"/>
      <c r="B10" s="245" t="str">
        <f>"ANEXO "&amp;BDValores!H3</f>
        <v>ANEXO II-A</v>
      </c>
      <c r="C10" s="245"/>
      <c r="D10" s="245"/>
      <c r="E10" s="245"/>
      <c r="F10" s="245"/>
      <c r="G10" s="245"/>
      <c r="H10" s="33"/>
    </row>
    <row r="11" spans="1:8" s="149" customFormat="1" ht="15.75" customHeight="1">
      <c r="A11" s="10"/>
      <c r="B11" s="249" t="s">
        <v>3479</v>
      </c>
      <c r="C11" s="249"/>
      <c r="D11" s="249"/>
      <c r="E11" s="249"/>
      <c r="F11" s="249"/>
      <c r="G11" s="249"/>
      <c r="H11" s="33"/>
    </row>
    <row r="12" spans="1:8" s="149" customFormat="1" ht="15.6">
      <c r="A12" s="10"/>
      <c r="B12" s="245" t="s">
        <v>3480</v>
      </c>
      <c r="C12" s="245"/>
      <c r="D12" s="245"/>
      <c r="E12" s="245"/>
      <c r="F12" s="245"/>
      <c r="G12" s="245"/>
      <c r="H12" s="33"/>
    </row>
    <row r="13" spans="1:7" s="149" customFormat="1" ht="15.6">
      <c r="A13" s="10"/>
      <c r="B13" s="169"/>
      <c r="C13" s="169"/>
      <c r="D13" s="169"/>
      <c r="E13" s="169"/>
      <c r="F13" s="169"/>
      <c r="G13" s="170" t="s">
        <v>3481</v>
      </c>
    </row>
    <row r="14" spans="1:7" s="149" customFormat="1" ht="27.6">
      <c r="A14" s="10"/>
      <c r="B14" s="171" t="s">
        <v>3482</v>
      </c>
      <c r="C14" s="172" t="s">
        <v>3483</v>
      </c>
      <c r="D14" s="172" t="s">
        <v>3484</v>
      </c>
      <c r="E14" s="172" t="s">
        <v>3485</v>
      </c>
      <c r="F14" s="172" t="s">
        <v>3486</v>
      </c>
      <c r="G14" s="172" t="s">
        <v>3487</v>
      </c>
    </row>
    <row r="15" spans="1:7" s="149" customFormat="1" ht="10.5" customHeight="1">
      <c r="A15" s="10"/>
      <c r="B15" s="173"/>
      <c r="C15" s="174" t="s">
        <v>3488</v>
      </c>
      <c r="D15" s="174" t="s">
        <v>3489</v>
      </c>
      <c r="E15" s="175"/>
      <c r="F15" s="174" t="s">
        <v>3490</v>
      </c>
      <c r="G15" s="174" t="s">
        <v>3490</v>
      </c>
    </row>
    <row r="16" spans="1:7" s="149" customFormat="1" ht="15.6">
      <c r="A16" s="10"/>
      <c r="B16" s="118" t="s">
        <v>3441</v>
      </c>
      <c r="C16" s="69">
        <v>465489.15</v>
      </c>
      <c r="D16" s="69">
        <v>65168.17</v>
      </c>
      <c r="E16" s="69">
        <v>65168.17</v>
      </c>
      <c r="F16" s="69">
        <v>65168.17</v>
      </c>
      <c r="G16" s="69">
        <v>0</v>
      </c>
    </row>
    <row r="17" spans="1:7" s="149" customFormat="1" ht="15.6">
      <c r="A17" s="10"/>
      <c r="B17" s="118" t="s">
        <v>3445</v>
      </c>
      <c r="C17" s="69">
        <v>531970.97</v>
      </c>
      <c r="D17" s="69">
        <v>74475.59</v>
      </c>
      <c r="E17" s="69">
        <v>74475.59</v>
      </c>
      <c r="F17" s="69">
        <v>74475.59</v>
      </c>
      <c r="G17" s="69">
        <v>0</v>
      </c>
    </row>
    <row r="18" spans="1:7" s="149" customFormat="1" ht="15.6">
      <c r="A18" s="10"/>
      <c r="B18" s="118" t="s">
        <v>3448</v>
      </c>
      <c r="C18" s="69">
        <v>608788.64</v>
      </c>
      <c r="D18" s="69">
        <v>85230.09</v>
      </c>
      <c r="E18" s="69">
        <v>85230.09</v>
      </c>
      <c r="F18" s="69">
        <v>85230.09</v>
      </c>
      <c r="G18" s="69">
        <v>0</v>
      </c>
    </row>
    <row r="19" spans="1:7" s="149" customFormat="1" ht="15.6">
      <c r="A19" s="10"/>
      <c r="B19" s="118" t="s">
        <v>3451</v>
      </c>
      <c r="C19" s="69">
        <v>525770.9</v>
      </c>
      <c r="D19" s="69">
        <v>73607.6</v>
      </c>
      <c r="E19" s="69">
        <v>73607.6</v>
      </c>
      <c r="F19" s="69">
        <v>73607.6</v>
      </c>
      <c r="G19" s="69">
        <v>0</v>
      </c>
    </row>
    <row r="20" spans="1:7" s="149" customFormat="1" ht="15.6">
      <c r="A20" s="10"/>
      <c r="B20" s="118" t="s">
        <v>3454</v>
      </c>
      <c r="C20" s="69">
        <v>524972.25</v>
      </c>
      <c r="D20" s="69">
        <v>73495.79</v>
      </c>
      <c r="E20" s="69">
        <v>73495.79</v>
      </c>
      <c r="F20" s="69">
        <v>73495.79</v>
      </c>
      <c r="G20" s="69">
        <v>0</v>
      </c>
    </row>
    <row r="21" spans="1:7" s="149" customFormat="1" ht="15.6">
      <c r="A21" s="10"/>
      <c r="B21" s="118" t="s">
        <v>3456</v>
      </c>
      <c r="C21" s="69">
        <v>524660.38</v>
      </c>
      <c r="D21" s="69">
        <v>73452.13</v>
      </c>
      <c r="E21" s="69">
        <v>73452.13</v>
      </c>
      <c r="F21" s="69">
        <v>73452.13</v>
      </c>
      <c r="G21" s="69">
        <v>0</v>
      </c>
    </row>
    <row r="22" spans="1:7" s="149" customFormat="1" ht="15.6">
      <c r="A22" s="10"/>
      <c r="B22" s="118" t="s">
        <v>3458</v>
      </c>
      <c r="C22" s="69">
        <v>553034.1</v>
      </c>
      <c r="D22" s="69">
        <v>77424.47</v>
      </c>
      <c r="E22" s="69">
        <v>77424.47</v>
      </c>
      <c r="F22" s="69">
        <v>77424.47</v>
      </c>
      <c r="G22" s="69">
        <v>0</v>
      </c>
    </row>
    <row r="23" spans="1:7" s="149" customFormat="1" ht="15.6">
      <c r="A23" s="10"/>
      <c r="B23" s="118" t="s">
        <v>3460</v>
      </c>
      <c r="C23" s="69">
        <v>547223.04</v>
      </c>
      <c r="D23" s="69">
        <v>77152.98</v>
      </c>
      <c r="E23" s="69">
        <v>77152.98</v>
      </c>
      <c r="F23" s="69">
        <v>77152.98</v>
      </c>
      <c r="G23" s="69">
        <v>0</v>
      </c>
    </row>
    <row r="24" spans="1:7" s="149" customFormat="1" ht="15.6">
      <c r="A24" s="10"/>
      <c r="B24" s="118" t="s">
        <v>3462</v>
      </c>
      <c r="C24" s="69">
        <v>550182.41</v>
      </c>
      <c r="D24" s="69">
        <v>77567.29</v>
      </c>
      <c r="E24" s="69">
        <v>77567.29</v>
      </c>
      <c r="F24" s="69">
        <v>77567.29</v>
      </c>
      <c r="G24" s="69">
        <v>0</v>
      </c>
    </row>
    <row r="25" spans="1:7" s="149" customFormat="1" ht="15.6">
      <c r="A25" s="10"/>
      <c r="B25" s="118" t="s">
        <v>3464</v>
      </c>
      <c r="C25" s="69">
        <v>550658.82</v>
      </c>
      <c r="D25" s="69">
        <v>77633.99</v>
      </c>
      <c r="E25" s="69">
        <v>77633.99</v>
      </c>
      <c r="F25" s="69">
        <v>77633.99</v>
      </c>
      <c r="G25" s="69">
        <v>0</v>
      </c>
    </row>
    <row r="26" spans="1:12" s="149" customFormat="1" ht="15.6">
      <c r="A26" s="10"/>
      <c r="B26" s="118" t="s">
        <v>3466</v>
      </c>
      <c r="C26" s="69">
        <v>545993.66</v>
      </c>
      <c r="D26" s="69">
        <v>77519.36</v>
      </c>
      <c r="E26" s="69">
        <v>77519.36</v>
      </c>
      <c r="F26" s="69">
        <v>77519.36</v>
      </c>
      <c r="G26" s="69">
        <v>0</v>
      </c>
      <c r="I26" s="10"/>
      <c r="J26" s="10"/>
      <c r="K26" s="10"/>
      <c r="L26" s="10"/>
    </row>
    <row r="27" spans="2:7" ht="15.6">
      <c r="B27" s="118" t="s">
        <v>3468</v>
      </c>
      <c r="C27" s="69">
        <v>547734.13</v>
      </c>
      <c r="D27" s="69">
        <v>77553.26</v>
      </c>
      <c r="E27" s="69">
        <v>77553.26</v>
      </c>
      <c r="F27" s="69">
        <v>77553.26</v>
      </c>
      <c r="G27" s="69">
        <v>0</v>
      </c>
    </row>
    <row r="28" spans="2:7" ht="15.6">
      <c r="B28" s="118" t="s">
        <v>3470</v>
      </c>
      <c r="C28" s="69">
        <v>539092.25</v>
      </c>
      <c r="D28" s="69">
        <v>75472.9</v>
      </c>
      <c r="E28" s="69">
        <v>75472.9</v>
      </c>
      <c r="F28" s="69">
        <v>75472.9</v>
      </c>
      <c r="G28" s="69">
        <v>0</v>
      </c>
    </row>
    <row r="29" spans="2:7" ht="15.6">
      <c r="B29" s="176" t="s">
        <v>3476</v>
      </c>
      <c r="C29" s="125">
        <f>SUM(C16:C28)</f>
        <v>7015570.7</v>
      </c>
      <c r="D29" s="125">
        <f>SUM(D16:D28)</f>
        <v>985753.62</v>
      </c>
      <c r="E29" s="125">
        <f>SUM(E16:E28)</f>
        <v>985753.62</v>
      </c>
      <c r="F29" s="125">
        <f>SUM(F16:F28)</f>
        <v>985753.62</v>
      </c>
      <c r="G29" s="125">
        <f>SUM(G16:G28)</f>
        <v>0</v>
      </c>
    </row>
    <row r="34" spans="2:8" ht="12.75">
      <c r="B34" s="245" t="str">
        <f>"ANEXO "&amp;BDValores!H4</f>
        <v>ANEXO II-B</v>
      </c>
      <c r="C34" s="245"/>
      <c r="D34" s="245"/>
      <c r="E34" s="245"/>
      <c r="F34" s="245"/>
      <c r="G34" s="245"/>
      <c r="H34" s="245"/>
    </row>
    <row r="35" spans="2:8" ht="13.2" customHeight="1">
      <c r="B35" s="249" t="s">
        <v>3491</v>
      </c>
      <c r="C35" s="249"/>
      <c r="D35" s="249"/>
      <c r="E35" s="249"/>
      <c r="F35" s="249"/>
      <c r="G35" s="249"/>
      <c r="H35" s="249"/>
    </row>
    <row r="36" spans="2:8" ht="12.75">
      <c r="B36" s="245" t="s">
        <v>3480</v>
      </c>
      <c r="C36" s="245"/>
      <c r="D36" s="245"/>
      <c r="E36" s="245"/>
      <c r="F36" s="245"/>
      <c r="G36" s="245"/>
      <c r="H36" s="245"/>
    </row>
    <row r="37" spans="2:8" ht="12.75">
      <c r="B37" s="149"/>
      <c r="C37" s="149"/>
      <c r="D37" s="149"/>
      <c r="E37" s="149"/>
      <c r="F37" s="149"/>
      <c r="G37" s="149"/>
      <c r="H37" s="170" t="s">
        <v>3481</v>
      </c>
    </row>
    <row r="38" spans="2:8" ht="27.6">
      <c r="B38" s="171" t="s">
        <v>3482</v>
      </c>
      <c r="C38" s="172" t="s">
        <v>3483</v>
      </c>
      <c r="D38" s="172" t="s">
        <v>3492</v>
      </c>
      <c r="E38" s="172" t="s">
        <v>3485</v>
      </c>
      <c r="F38" s="172" t="s">
        <v>3493</v>
      </c>
      <c r="G38" s="172" t="s">
        <v>3486</v>
      </c>
      <c r="H38" s="172" t="s">
        <v>3487</v>
      </c>
    </row>
    <row r="39" spans="2:8" ht="12.75">
      <c r="B39" s="173"/>
      <c r="C39" s="174" t="s">
        <v>3488</v>
      </c>
      <c r="D39" s="174"/>
      <c r="E39" s="175"/>
      <c r="F39" s="174" t="s">
        <v>3494</v>
      </c>
      <c r="G39" s="174" t="s">
        <v>3490</v>
      </c>
      <c r="H39" s="174" t="s">
        <v>3490</v>
      </c>
    </row>
    <row r="40" spans="2:8" ht="15.6">
      <c r="B40" s="118" t="s">
        <v>3441</v>
      </c>
      <c r="C40" s="69">
        <v>465489.15</v>
      </c>
      <c r="D40" s="69">
        <v>70568.23</v>
      </c>
      <c r="E40" s="69">
        <v>70568.23</v>
      </c>
      <c r="F40" s="69">
        <v>0</v>
      </c>
      <c r="G40" s="69">
        <v>70568.23</v>
      </c>
      <c r="H40" s="69">
        <v>0</v>
      </c>
    </row>
    <row r="41" spans="2:8" ht="15.6">
      <c r="B41" s="118" t="s">
        <v>3445</v>
      </c>
      <c r="C41" s="69">
        <v>531970.97</v>
      </c>
      <c r="D41" s="69">
        <v>80646.91</v>
      </c>
      <c r="E41" s="69">
        <v>80646.91</v>
      </c>
      <c r="F41" s="69">
        <v>0</v>
      </c>
      <c r="G41" s="69">
        <v>80646.91</v>
      </c>
      <c r="H41" s="69">
        <v>0</v>
      </c>
    </row>
    <row r="42" spans="2:8" ht="15.6">
      <c r="B42" s="118" t="s">
        <v>3448</v>
      </c>
      <c r="C42" s="69">
        <v>608788.64</v>
      </c>
      <c r="D42" s="69">
        <v>92292.45</v>
      </c>
      <c r="E42" s="69">
        <v>92292.45</v>
      </c>
      <c r="F42" s="69">
        <v>0</v>
      </c>
      <c r="G42" s="69">
        <v>92292.45</v>
      </c>
      <c r="H42" s="69">
        <v>0</v>
      </c>
    </row>
    <row r="43" spans="2:8" ht="15.6">
      <c r="B43" s="118" t="s">
        <v>3451</v>
      </c>
      <c r="C43" s="69">
        <v>525770.9</v>
      </c>
      <c r="D43" s="69">
        <v>79706.97</v>
      </c>
      <c r="E43" s="69">
        <v>79706.97</v>
      </c>
      <c r="F43" s="69">
        <v>0</v>
      </c>
      <c r="G43" s="69">
        <v>79706.97</v>
      </c>
      <c r="H43" s="69">
        <v>0</v>
      </c>
    </row>
    <row r="44" spans="2:8" ht="15.6">
      <c r="B44" s="118" t="s">
        <v>3454</v>
      </c>
      <c r="C44" s="69">
        <v>524972.25</v>
      </c>
      <c r="D44" s="69">
        <v>79585.9</v>
      </c>
      <c r="E44" s="69">
        <v>79585.9</v>
      </c>
      <c r="F44" s="69">
        <v>0</v>
      </c>
      <c r="G44" s="69">
        <v>79585.9</v>
      </c>
      <c r="H44" s="69">
        <v>0</v>
      </c>
    </row>
    <row r="45" spans="2:8" ht="15.6">
      <c r="B45" s="118" t="s">
        <v>3456</v>
      </c>
      <c r="C45" s="69">
        <v>524660.38</v>
      </c>
      <c r="D45" s="69">
        <v>79538.62</v>
      </c>
      <c r="E45" s="69">
        <v>79538.62</v>
      </c>
      <c r="F45" s="69">
        <v>0</v>
      </c>
      <c r="G45" s="69">
        <v>79538.62</v>
      </c>
      <c r="H45" s="69">
        <v>0</v>
      </c>
    </row>
    <row r="46" spans="2:8" ht="15.6">
      <c r="B46" s="118" t="s">
        <v>3458</v>
      </c>
      <c r="C46" s="69">
        <v>553034.1</v>
      </c>
      <c r="D46" s="69">
        <v>83840.11</v>
      </c>
      <c r="E46" s="69">
        <v>83840.11</v>
      </c>
      <c r="F46" s="69">
        <v>0</v>
      </c>
      <c r="G46" s="69">
        <v>83840.11</v>
      </c>
      <c r="H46" s="69">
        <v>0</v>
      </c>
    </row>
    <row r="47" spans="2:8" ht="15.6">
      <c r="B47" s="118" t="s">
        <v>3460</v>
      </c>
      <c r="C47" s="69">
        <v>547223.04</v>
      </c>
      <c r="D47" s="69">
        <v>82959.16</v>
      </c>
      <c r="E47" s="69">
        <v>82959.16</v>
      </c>
      <c r="F47" s="69">
        <v>0</v>
      </c>
      <c r="G47" s="69">
        <v>82959.16</v>
      </c>
      <c r="H47" s="69">
        <v>0</v>
      </c>
    </row>
    <row r="48" spans="2:8" ht="15.6">
      <c r="B48" s="118" t="s">
        <v>3462</v>
      </c>
      <c r="C48" s="69">
        <v>550182.41</v>
      </c>
      <c r="D48" s="69">
        <v>83407.79</v>
      </c>
      <c r="E48" s="69">
        <v>83407.79</v>
      </c>
      <c r="F48" s="69">
        <v>0</v>
      </c>
      <c r="G48" s="69">
        <v>83407.79</v>
      </c>
      <c r="H48" s="69">
        <v>0</v>
      </c>
    </row>
    <row r="49" spans="2:8" ht="15.6">
      <c r="B49" s="118" t="s">
        <v>3464</v>
      </c>
      <c r="C49" s="69">
        <v>550658.82</v>
      </c>
      <c r="D49" s="69">
        <v>83479.99</v>
      </c>
      <c r="E49" s="69">
        <v>83479.99</v>
      </c>
      <c r="F49" s="69">
        <v>0</v>
      </c>
      <c r="G49" s="69">
        <v>83479.99</v>
      </c>
      <c r="H49" s="69">
        <v>0</v>
      </c>
    </row>
    <row r="50" spans="2:8" ht="15.6">
      <c r="B50" s="118" t="s">
        <v>3466</v>
      </c>
      <c r="C50" s="69">
        <v>545993.66</v>
      </c>
      <c r="D50" s="69">
        <v>82772.75</v>
      </c>
      <c r="E50" s="69">
        <v>82772.75</v>
      </c>
      <c r="F50" s="69">
        <v>0</v>
      </c>
      <c r="G50" s="69">
        <v>82772.75</v>
      </c>
      <c r="H50" s="69">
        <v>0</v>
      </c>
    </row>
    <row r="51" spans="2:8" ht="15.6">
      <c r="B51" s="118" t="s">
        <v>3468</v>
      </c>
      <c r="C51" s="69">
        <v>547734.13</v>
      </c>
      <c r="D51" s="69">
        <v>83036.6</v>
      </c>
      <c r="E51" s="69">
        <v>83036.6</v>
      </c>
      <c r="F51" s="69">
        <v>0</v>
      </c>
      <c r="G51" s="69">
        <v>83036.6</v>
      </c>
      <c r="H51" s="69">
        <v>0</v>
      </c>
    </row>
    <row r="52" spans="2:8" ht="15.6">
      <c r="B52" s="118" t="s">
        <v>3470</v>
      </c>
      <c r="C52" s="69">
        <v>539092.25</v>
      </c>
      <c r="D52" s="69">
        <v>81726.45</v>
      </c>
      <c r="E52" s="69">
        <v>81726.45</v>
      </c>
      <c r="F52" s="69">
        <v>0</v>
      </c>
      <c r="G52" s="69">
        <v>81726.45</v>
      </c>
      <c r="H52" s="69">
        <v>0</v>
      </c>
    </row>
    <row r="53" spans="2:8" ht="15.6">
      <c r="B53" s="176" t="s">
        <v>3476</v>
      </c>
      <c r="C53" s="125">
        <f aca="true" t="shared" si="0" ref="C53:H53">SUM(C40:C52)</f>
        <v>7015570.7</v>
      </c>
      <c r="D53" s="125">
        <f t="shared" si="0"/>
        <v>1063561.9300000002</v>
      </c>
      <c r="E53" s="125">
        <f t="shared" si="0"/>
        <v>1063561.9300000002</v>
      </c>
      <c r="F53" s="125">
        <f t="shared" si="0"/>
        <v>0</v>
      </c>
      <c r="G53" s="125">
        <f t="shared" si="0"/>
        <v>1063561.9300000002</v>
      </c>
      <c r="H53" s="125">
        <f t="shared" si="0"/>
        <v>0</v>
      </c>
    </row>
    <row r="58" spans="2:8" ht="12.75">
      <c r="B58" s="245" t="str">
        <f>"ANEXO "&amp;BDValores!H5</f>
        <v>ANEXO II-D</v>
      </c>
      <c r="C58" s="245"/>
      <c r="D58" s="245"/>
      <c r="E58" s="245"/>
      <c r="F58" s="245"/>
      <c r="G58" s="245"/>
      <c r="H58" s="33"/>
    </row>
    <row r="59" spans="2:8" ht="12.75" customHeight="1">
      <c r="B59" s="249" t="s">
        <v>3495</v>
      </c>
      <c r="C59" s="249"/>
      <c r="D59" s="249"/>
      <c r="E59" s="249"/>
      <c r="F59" s="249"/>
      <c r="G59" s="249"/>
      <c r="H59" s="33"/>
    </row>
    <row r="60" spans="2:8" ht="13.2" customHeight="1">
      <c r="B60" s="249" t="s">
        <v>3480</v>
      </c>
      <c r="C60" s="249"/>
      <c r="D60" s="249"/>
      <c r="E60" s="249"/>
      <c r="F60" s="249"/>
      <c r="G60" s="249"/>
      <c r="H60" s="33"/>
    </row>
    <row r="61" spans="2:7" ht="12.75">
      <c r="B61" s="149"/>
      <c r="C61" s="149"/>
      <c r="D61" s="149"/>
      <c r="E61" s="149"/>
      <c r="F61" s="149"/>
      <c r="G61" s="170" t="s">
        <v>3481</v>
      </c>
    </row>
    <row r="62" spans="2:7" ht="27.6">
      <c r="B62" s="171" t="s">
        <v>3482</v>
      </c>
      <c r="C62" s="172" t="s">
        <v>3483</v>
      </c>
      <c r="D62" s="172" t="s">
        <v>3492</v>
      </c>
      <c r="E62" s="172" t="s">
        <v>3485</v>
      </c>
      <c r="F62" s="172" t="s">
        <v>3486</v>
      </c>
      <c r="G62" s="172" t="s">
        <v>3487</v>
      </c>
    </row>
    <row r="63" spans="2:7" ht="12.75">
      <c r="B63" s="173"/>
      <c r="C63" s="174" t="s">
        <v>3488</v>
      </c>
      <c r="D63" s="174"/>
      <c r="E63" s="175"/>
      <c r="F63" s="174" t="s">
        <v>3490</v>
      </c>
      <c r="G63" s="174" t="s">
        <v>3490</v>
      </c>
    </row>
    <row r="64" spans="2:7" ht="15.6">
      <c r="B64" s="118" t="s">
        <v>3441</v>
      </c>
      <c r="C64" s="69">
        <v>465489.15</v>
      </c>
      <c r="D64" s="69">
        <v>223434.87</v>
      </c>
      <c r="E64" s="69">
        <v>223434.87</v>
      </c>
      <c r="F64" s="69">
        <v>223434.87</v>
      </c>
      <c r="G64" s="69">
        <v>0</v>
      </c>
    </row>
    <row r="65" spans="2:7" ht="15.6">
      <c r="B65" s="118" t="s">
        <v>3445</v>
      </c>
      <c r="C65" s="69">
        <v>531970.97</v>
      </c>
      <c r="D65" s="69">
        <v>255346</v>
      </c>
      <c r="E65" s="69">
        <v>255346</v>
      </c>
      <c r="F65" s="69">
        <v>255346</v>
      </c>
      <c r="G65" s="69">
        <v>0</v>
      </c>
    </row>
    <row r="66" spans="2:7" ht="15.6">
      <c r="B66" s="118" t="s">
        <v>3448</v>
      </c>
      <c r="C66" s="69">
        <v>608788.64</v>
      </c>
      <c r="D66" s="69">
        <v>292218.61</v>
      </c>
      <c r="E66" s="69">
        <v>292218.61</v>
      </c>
      <c r="F66" s="69">
        <v>292218.61</v>
      </c>
      <c r="G66" s="69">
        <v>0</v>
      </c>
    </row>
    <row r="67" spans="2:7" ht="15.6">
      <c r="B67" s="118" t="s">
        <v>3451</v>
      </c>
      <c r="C67" s="69">
        <v>525770.9</v>
      </c>
      <c r="D67" s="69">
        <v>252369.95</v>
      </c>
      <c r="E67" s="69">
        <v>252369.95</v>
      </c>
      <c r="F67" s="69">
        <v>252369.95</v>
      </c>
      <c r="G67" s="69">
        <v>0</v>
      </c>
    </row>
    <row r="68" spans="2:7" ht="15.6">
      <c r="B68" s="118" t="s">
        <v>3454</v>
      </c>
      <c r="C68" s="69">
        <v>524972.25</v>
      </c>
      <c r="D68" s="69">
        <v>251986.61</v>
      </c>
      <c r="E68" s="69">
        <v>251986.61</v>
      </c>
      <c r="F68" s="69">
        <v>251986.61</v>
      </c>
      <c r="G68" s="69">
        <v>0</v>
      </c>
    </row>
    <row r="69" spans="2:7" ht="15.6">
      <c r="B69" s="118" t="s">
        <v>3456</v>
      </c>
      <c r="C69" s="69">
        <v>524660.38</v>
      </c>
      <c r="D69" s="69">
        <v>251836.92</v>
      </c>
      <c r="E69" s="69">
        <v>251836.92</v>
      </c>
      <c r="F69" s="69">
        <v>251836.92</v>
      </c>
      <c r="G69" s="69">
        <v>0</v>
      </c>
    </row>
    <row r="70" spans="2:7" ht="15.6">
      <c r="B70" s="118" t="s">
        <v>3458</v>
      </c>
      <c r="C70" s="69">
        <v>553034.1</v>
      </c>
      <c r="D70" s="69">
        <v>265456.31</v>
      </c>
      <c r="E70" s="69">
        <v>265456.31</v>
      </c>
      <c r="F70" s="69">
        <v>265456.31</v>
      </c>
      <c r="G70" s="69">
        <v>0</v>
      </c>
    </row>
    <row r="71" spans="2:7" ht="15.6">
      <c r="B71" s="118" t="s">
        <v>3460</v>
      </c>
      <c r="C71" s="69">
        <v>547223.04</v>
      </c>
      <c r="D71" s="69">
        <v>262667</v>
      </c>
      <c r="E71" s="69">
        <v>262667</v>
      </c>
      <c r="F71" s="69">
        <v>262667</v>
      </c>
      <c r="G71" s="69">
        <v>0</v>
      </c>
    </row>
    <row r="72" spans="2:7" ht="15.6">
      <c r="B72" s="118" t="s">
        <v>3462</v>
      </c>
      <c r="C72" s="69">
        <v>550182.41</v>
      </c>
      <c r="D72" s="69">
        <v>264087.49</v>
      </c>
      <c r="E72" s="69">
        <v>264087.49</v>
      </c>
      <c r="F72" s="69">
        <v>264087.49</v>
      </c>
      <c r="G72" s="69">
        <v>0</v>
      </c>
    </row>
    <row r="73" spans="2:7" ht="15.6">
      <c r="B73" s="118" t="s">
        <v>3464</v>
      </c>
      <c r="C73" s="69">
        <v>550658.82</v>
      </c>
      <c r="D73" s="69">
        <v>264316.18</v>
      </c>
      <c r="E73" s="69">
        <v>264316.18</v>
      </c>
      <c r="F73" s="69">
        <v>264316.18</v>
      </c>
      <c r="G73" s="69">
        <v>0</v>
      </c>
    </row>
    <row r="74" spans="2:7" ht="15.6">
      <c r="B74" s="118" t="s">
        <v>3466</v>
      </c>
      <c r="C74" s="69">
        <v>545993.66</v>
      </c>
      <c r="D74" s="69">
        <v>262076.91</v>
      </c>
      <c r="E74" s="69">
        <v>262076.91</v>
      </c>
      <c r="F74" s="69">
        <v>262076.91</v>
      </c>
      <c r="G74" s="69">
        <v>0</v>
      </c>
    </row>
    <row r="75" spans="2:7" ht="15.6">
      <c r="B75" s="118" t="s">
        <v>3468</v>
      </c>
      <c r="C75" s="69">
        <v>547734.13</v>
      </c>
      <c r="D75" s="69">
        <v>262912.34</v>
      </c>
      <c r="E75" s="69">
        <v>262912.34</v>
      </c>
      <c r="F75" s="69">
        <v>262912.34</v>
      </c>
      <c r="G75" s="69">
        <v>0</v>
      </c>
    </row>
    <row r="76" spans="2:7" ht="15.6">
      <c r="B76" s="118" t="s">
        <v>3470</v>
      </c>
      <c r="C76" s="69">
        <v>539092.25</v>
      </c>
      <c r="D76" s="69">
        <v>258764.26</v>
      </c>
      <c r="E76" s="69">
        <v>258764.26</v>
      </c>
      <c r="F76" s="69">
        <v>258764.26</v>
      </c>
      <c r="G76" s="69">
        <v>0</v>
      </c>
    </row>
    <row r="77" spans="2:7" ht="15.6">
      <c r="B77" s="176" t="s">
        <v>3476</v>
      </c>
      <c r="C77" s="125">
        <f>SUM(C64:C76)</f>
        <v>7015570.7</v>
      </c>
      <c r="D77" s="125">
        <f>SUM(D64:D76)</f>
        <v>3367473.45</v>
      </c>
      <c r="E77" s="125">
        <f>SUM(E64:E76)</f>
        <v>3367473.45</v>
      </c>
      <c r="F77" s="125">
        <f>SUM(F64:F76)</f>
        <v>3367473.45</v>
      </c>
      <c r="G77" s="125">
        <f>SUM(G64:G76)</f>
        <v>0</v>
      </c>
    </row>
    <row r="81" ht="12.75">
      <c r="B81" s="177" t="s">
        <v>3496</v>
      </c>
    </row>
    <row r="82" ht="12.75">
      <c r="B82" s="168" t="s">
        <v>3497</v>
      </c>
    </row>
    <row r="83" ht="12.75">
      <c r="B83" s="168" t="s">
        <v>3498</v>
      </c>
    </row>
    <row r="84" ht="12.75">
      <c r="B84" s="168" t="s">
        <v>3499</v>
      </c>
    </row>
    <row r="85" ht="12.75">
      <c r="B85" s="168" t="s">
        <v>3500</v>
      </c>
    </row>
    <row r="86" ht="12.75">
      <c r="B86" s="168" t="s">
        <v>3501</v>
      </c>
    </row>
  </sheetData>
  <sheetProtection password="C61A" sheet="1" selectLockedCells="1"/>
  <mergeCells count="14">
    <mergeCell ref="B59:G59"/>
    <mergeCell ref="B60:G60"/>
    <mergeCell ref="B11:G11"/>
    <mergeCell ref="B12:G12"/>
    <mergeCell ref="B34:H34"/>
    <mergeCell ref="B35:H35"/>
    <mergeCell ref="B36:H36"/>
    <mergeCell ref="B58:G58"/>
    <mergeCell ref="B10:G10"/>
    <mergeCell ref="B2:H2"/>
    <mergeCell ref="B3:H3"/>
    <mergeCell ref="B6:H6"/>
    <mergeCell ref="B7:H7"/>
    <mergeCell ref="B8:H8"/>
  </mergeCells>
  <conditionalFormatting sqref="C16:G29 C40:H53 C64:G77">
    <cfRule type="cellIs" priority="1" dxfId="64" operator="equal" stopIfTrue="1">
      <formula>""</formula>
    </cfRule>
  </conditionalFormatting>
  <dataValidations count="2">
    <dataValidation type="decimal" operator="lessThan" allowBlank="1" showErrorMessage="1" sqref="C29:G29 C53:H53 C77:G77">
      <formula1>999999999999</formula1>
    </dataValidation>
    <dataValidation type="decimal" operator="lessThan" allowBlank="1" showErrorMessage="1" errorTitle="Aplicativo de Informações:" error="Digitar apenas números com decimal separada por vírgula." sqref="C16:G28 C40:H52 C64:G76">
      <formula1>999999999999999</formula1>
    </dataValidation>
  </dataValidations>
  <printOptions horizontalCentered="1"/>
  <pageMargins left="0.7875" right="0.7875" top="0.9840277777777778" bottom="0.9840277777777778" header="0.5118110236220472" footer="0.5118110236220472"/>
  <pageSetup horizontalDpi="300" verticalDpi="300" orientation="landscape" paperSize="9" scale="65"/>
  <rowBreaks count="2" manualBreakCount="2">
    <brk id="32" max="16383" man="1"/>
    <brk id="56" max="1638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37">
    <tabColor indexed="22"/>
    <pageSetUpPr fitToPage="1"/>
  </sheetPr>
  <dimension ref="B1:T953"/>
  <sheetViews>
    <sheetView showGridLines="0" zoomScale="70" zoomScaleNormal="70" zoomScaleSheetLayoutView="95" workbookViewId="0" topLeftCell="A123">
      <selection activeCell="I18" sqref="I18"/>
    </sheetView>
  </sheetViews>
  <sheetFormatPr defaultColWidth="10.66015625" defaultRowHeight="12.75"/>
  <cols>
    <col min="1" max="1" width="3" style="11" customWidth="1"/>
    <col min="2" max="2" width="5.66015625" style="11" customWidth="1"/>
    <col min="3" max="3" width="8.5" style="12" customWidth="1"/>
    <col min="4" max="4" width="41.16015625" style="12" customWidth="1"/>
    <col min="5" max="5" width="11.33203125" style="12" customWidth="1"/>
    <col min="6" max="6" width="46" style="11" customWidth="1"/>
    <col min="7" max="7" width="20" style="13" customWidth="1"/>
    <col min="8" max="8" width="79.83203125" style="11" customWidth="1"/>
    <col min="9" max="9" width="33.66015625" style="13" customWidth="1"/>
    <col min="10" max="10" width="47.83203125" style="13" customWidth="1"/>
    <col min="11" max="11" width="71.16015625" style="11" customWidth="1"/>
    <col min="12" max="12" width="29.66015625" style="11" customWidth="1"/>
    <col min="13" max="16384" width="10.66015625" style="11" customWidth="1"/>
  </cols>
  <sheetData>
    <row r="1" ht="17.4">
      <c r="B1" s="14" t="s">
        <v>375</v>
      </c>
    </row>
    <row r="2" ht="17.4">
      <c r="B2" s="14"/>
    </row>
    <row r="3" spans="2:8" ht="12.75">
      <c r="B3" s="15" t="s">
        <v>376</v>
      </c>
      <c r="D3" s="11"/>
      <c r="E3" s="16">
        <v>2022</v>
      </c>
      <c r="F3" s="15" t="s">
        <v>377</v>
      </c>
      <c r="H3" s="13" t="s">
        <v>378</v>
      </c>
    </row>
    <row r="4" spans="2:9" ht="12.75">
      <c r="B4" s="15" t="s">
        <v>379</v>
      </c>
      <c r="E4" s="16" t="s">
        <v>380</v>
      </c>
      <c r="F4" s="15" t="s">
        <v>381</v>
      </c>
      <c r="G4" s="11"/>
      <c r="H4" s="13" t="s">
        <v>382</v>
      </c>
      <c r="I4" s="11"/>
    </row>
    <row r="5" spans="2:8" ht="12.75">
      <c r="B5" s="15" t="s">
        <v>383</v>
      </c>
      <c r="C5" s="11"/>
      <c r="E5" s="16">
        <v>69</v>
      </c>
      <c r="F5" s="15" t="s">
        <v>384</v>
      </c>
      <c r="G5" s="11"/>
      <c r="H5" s="13" t="s">
        <v>385</v>
      </c>
    </row>
    <row r="6" spans="2:8" ht="12.75">
      <c r="B6" s="15"/>
      <c r="E6" s="16"/>
      <c r="F6" s="15" t="s">
        <v>386</v>
      </c>
      <c r="H6" s="13" t="s">
        <v>387</v>
      </c>
    </row>
    <row r="7" spans="2:8" ht="12.75">
      <c r="B7" s="15"/>
      <c r="E7" s="16"/>
      <c r="F7" s="15" t="s">
        <v>388</v>
      </c>
      <c r="G7" s="11"/>
      <c r="H7" s="13" t="s">
        <v>389</v>
      </c>
    </row>
    <row r="8" spans="2:8" ht="12.75">
      <c r="B8" s="15"/>
      <c r="E8" s="16"/>
      <c r="H8" s="15"/>
    </row>
    <row r="9" spans="2:16" ht="12.75">
      <c r="B9" s="15" t="s">
        <v>3</v>
      </c>
      <c r="C9" s="17" t="s">
        <v>390</v>
      </c>
      <c r="D9" s="17" t="s">
        <v>391</v>
      </c>
      <c r="E9" s="17" t="s">
        <v>392</v>
      </c>
      <c r="F9" s="15" t="s">
        <v>393</v>
      </c>
      <c r="G9" s="16" t="s">
        <v>394</v>
      </c>
      <c r="H9" s="15" t="s">
        <v>395</v>
      </c>
      <c r="I9" s="18" t="s">
        <v>396</v>
      </c>
      <c r="J9" s="18"/>
      <c r="K9" s="19"/>
      <c r="N9" s="11" t="s">
        <v>397</v>
      </c>
      <c r="O9" s="11" t="s">
        <v>398</v>
      </c>
      <c r="P9" s="11" t="s">
        <v>399</v>
      </c>
    </row>
    <row r="10" spans="2:16" ht="12.75">
      <c r="B10" s="11" t="str">
        <f>INDEX(SUM!D:D,MATCH(SUM!$F$3,SUM!B:B,0),0)</f>
        <v>P071</v>
      </c>
      <c r="C10" s="12">
        <v>6</v>
      </c>
      <c r="D10" s="13" t="s">
        <v>400</v>
      </c>
      <c r="E10" s="12">
        <f aca="true" t="shared" si="0" ref="E10:E73">+$E$3</f>
        <v>2022</v>
      </c>
      <c r="F10" s="20" t="s">
        <v>401</v>
      </c>
      <c r="G10" s="13" t="s">
        <v>402</v>
      </c>
      <c r="H10" s="11" t="s">
        <v>403</v>
      </c>
      <c r="I10" s="21">
        <f>'05'!E13</f>
        <v>6264476.15</v>
      </c>
      <c r="J10" s="21" t="s">
        <v>404</v>
      </c>
      <c r="K10" s="22" t="str">
        <f>INDEX(PA_EXTRACAOITEM!C:C,MATCH(F10,PA_EXTRACAOITEM!A:A,0),0)</f>
        <v>Contratação por Tempo Determinado</v>
      </c>
      <c r="N10" s="11" t="s">
        <v>405</v>
      </c>
      <c r="O10" s="11">
        <v>11000000</v>
      </c>
      <c r="P10" s="11" t="s">
        <v>406</v>
      </c>
    </row>
    <row r="11" spans="2:16" ht="12.75">
      <c r="B11" s="11" t="str">
        <f>INDEX(SUM!D:D,MATCH(SUM!$F$3,SUM!B:B,0),0)</f>
        <v>P071</v>
      </c>
      <c r="C11" s="12">
        <v>6</v>
      </c>
      <c r="D11" s="13" t="s">
        <v>400</v>
      </c>
      <c r="E11" s="12">
        <f t="shared" si="0"/>
        <v>2022</v>
      </c>
      <c r="F11" s="20" t="s">
        <v>407</v>
      </c>
      <c r="G11" s="13" t="s">
        <v>408</v>
      </c>
      <c r="H11" s="11" t="s">
        <v>409</v>
      </c>
      <c r="I11" s="21">
        <f>'05'!E14</f>
        <v>11274529.8</v>
      </c>
      <c r="J11" s="21" t="s">
        <v>404</v>
      </c>
      <c r="K11" s="22" t="str">
        <f>INDEX(PA_EXTRACAOITEM!C:C,MATCH(F11,PA_EXTRACAOITEM!A:A,0),0)</f>
        <v>Vencimento e Vantagens Fixas - Pessoal Civil</v>
      </c>
      <c r="N11" s="11" t="s">
        <v>410</v>
      </c>
      <c r="O11" s="11">
        <v>11120000</v>
      </c>
      <c r="P11" s="11" t="s">
        <v>411</v>
      </c>
    </row>
    <row r="12" spans="2:16" ht="12.75">
      <c r="B12" s="11" t="str">
        <f>INDEX(SUM!D:D,MATCH(SUM!$F$3,SUM!B:B,0),0)</f>
        <v>P071</v>
      </c>
      <c r="C12" s="12">
        <v>6</v>
      </c>
      <c r="D12" s="13" t="s">
        <v>400</v>
      </c>
      <c r="E12" s="12">
        <f t="shared" si="0"/>
        <v>2022</v>
      </c>
      <c r="F12" s="20" t="s">
        <v>412</v>
      </c>
      <c r="G12" s="13" t="s">
        <v>413</v>
      </c>
      <c r="H12" s="11" t="s">
        <v>414</v>
      </c>
      <c r="I12" s="21">
        <f>'05'!E15</f>
        <v>3049764.9</v>
      </c>
      <c r="J12" s="21" t="s">
        <v>404</v>
      </c>
      <c r="K12" s="22" t="str">
        <f>INDEX(PA_EXTRACAOITEM!C:C,MATCH(F12,PA_EXTRACAOITEM!A:A,0),0)</f>
        <v>Obrigações Patronais (para o RGPS e RPPS - Fundo ou Instituto)</v>
      </c>
      <c r="N12" s="11" t="s">
        <v>415</v>
      </c>
      <c r="O12" s="11">
        <v>11120111</v>
      </c>
      <c r="P12" s="11" t="s">
        <v>416</v>
      </c>
    </row>
    <row r="13" spans="2:16" ht="12.75">
      <c r="B13" s="11" t="str">
        <f>INDEX(SUM!D:D,MATCH(SUM!$F$3,SUM!B:B,0),0)</f>
        <v>P071</v>
      </c>
      <c r="C13" s="12">
        <v>6</v>
      </c>
      <c r="D13" s="13" t="s">
        <v>400</v>
      </c>
      <c r="E13" s="12">
        <f t="shared" si="0"/>
        <v>2022</v>
      </c>
      <c r="F13" s="20" t="s">
        <v>417</v>
      </c>
      <c r="G13" s="13" t="s">
        <v>418</v>
      </c>
      <c r="H13" s="11" t="s">
        <v>419</v>
      </c>
      <c r="I13" s="21">
        <f>'05'!E16</f>
        <v>0</v>
      </c>
      <c r="J13" s="21" t="s">
        <v>404</v>
      </c>
      <c r="K13" s="22" t="str">
        <f>INDEX(PA_EXTRACAOITEM!C:C,MATCH(F13,PA_EXTRACAOITEM!A:A,0),0)</f>
        <v>Outras Despesas Variáveis - Pessoal Civil</v>
      </c>
      <c r="N13" s="11" t="s">
        <v>420</v>
      </c>
      <c r="O13" s="11">
        <v>11120112</v>
      </c>
      <c r="P13" s="11" t="s">
        <v>421</v>
      </c>
    </row>
    <row r="14" spans="2:16" ht="12.75">
      <c r="B14" s="11" t="str">
        <f>INDEX(SUM!D:D,MATCH(SUM!$F$3,SUM!B:B,0),0)</f>
        <v>P071</v>
      </c>
      <c r="C14" s="12">
        <v>6</v>
      </c>
      <c r="D14" s="13" t="s">
        <v>400</v>
      </c>
      <c r="E14" s="12">
        <f t="shared" si="0"/>
        <v>2022</v>
      </c>
      <c r="F14" s="20" t="s">
        <v>422</v>
      </c>
      <c r="G14" s="13" t="s">
        <v>423</v>
      </c>
      <c r="H14" s="11" t="s">
        <v>424</v>
      </c>
      <c r="I14" s="21">
        <f>'05'!E17</f>
        <v>150805.46</v>
      </c>
      <c r="J14" s="21" t="s">
        <v>404</v>
      </c>
      <c r="K14" s="22" t="str">
        <f>INDEX(PA_EXTRACAOITEM!C:C,MATCH(F14,PA_EXTRACAOITEM!A:A,0),0)</f>
        <v>Indenizações Trabalhistas</v>
      </c>
      <c r="N14" s="11" t="s">
        <v>425</v>
      </c>
      <c r="O14" s="11">
        <v>11130000</v>
      </c>
      <c r="P14" s="11" t="s">
        <v>426</v>
      </c>
    </row>
    <row r="15" spans="2:16" ht="12.75">
      <c r="B15" s="11" t="str">
        <f>INDEX(SUM!D:D,MATCH(SUM!$F$3,SUM!B:B,0),0)</f>
        <v>P071</v>
      </c>
      <c r="C15" s="12">
        <v>6</v>
      </c>
      <c r="D15" s="13" t="s">
        <v>400</v>
      </c>
      <c r="E15" s="12">
        <f t="shared" si="0"/>
        <v>2022</v>
      </c>
      <c r="F15" s="20" t="s">
        <v>427</v>
      </c>
      <c r="G15" s="13" t="s">
        <v>428</v>
      </c>
      <c r="H15" s="11" t="s">
        <v>429</v>
      </c>
      <c r="I15" s="21">
        <f>'05'!E18</f>
        <v>0</v>
      </c>
      <c r="J15" s="21" t="s">
        <v>404</v>
      </c>
      <c r="K15" s="22" t="str">
        <f>INDEX(PA_EXTRACAOITEM!C:C,MATCH(F15,PA_EXTRACAOITEM!A:A,0),0)</f>
        <v>Sentenças Judiciais</v>
      </c>
      <c r="N15" s="11" t="s">
        <v>430</v>
      </c>
      <c r="O15" s="11">
        <v>11130311</v>
      </c>
      <c r="P15" s="11" t="s">
        <v>431</v>
      </c>
    </row>
    <row r="16" spans="2:16" ht="12.75">
      <c r="B16" s="11" t="str">
        <f>INDEX(SUM!D:D,MATCH(SUM!$F$3,SUM!B:B,0),0)</f>
        <v>P071</v>
      </c>
      <c r="C16" s="12">
        <v>6</v>
      </c>
      <c r="D16" s="13" t="s">
        <v>400</v>
      </c>
      <c r="E16" s="12">
        <f t="shared" si="0"/>
        <v>2022</v>
      </c>
      <c r="F16" s="20" t="s">
        <v>432</v>
      </c>
      <c r="G16" s="13" t="s">
        <v>433</v>
      </c>
      <c r="H16" s="11" t="s">
        <v>434</v>
      </c>
      <c r="I16" s="21">
        <f>'05'!E19</f>
        <v>4227.25</v>
      </c>
      <c r="J16" s="21" t="s">
        <v>404</v>
      </c>
      <c r="K16" s="22" t="str">
        <f>INDEX(PA_EXTRACAOITEM!C:C,MATCH(F16,PA_EXTRACAOITEM!A:A,0),0)</f>
        <v>Despesas de exercícios Anteriores</v>
      </c>
      <c r="N16" s="11" t="s">
        <v>435</v>
      </c>
      <c r="O16" s="11">
        <v>11130312</v>
      </c>
      <c r="P16" s="11" t="s">
        <v>436</v>
      </c>
    </row>
    <row r="17" spans="2:11" ht="12.75">
      <c r="B17" s="11" t="str">
        <f>INDEX(SUM!D:D,MATCH(SUM!$F$3,SUM!B:B,0),0)</f>
        <v>P071</v>
      </c>
      <c r="C17" s="12">
        <v>6</v>
      </c>
      <c r="D17" s="13" t="s">
        <v>400</v>
      </c>
      <c r="E17" s="12">
        <f t="shared" si="0"/>
        <v>2022</v>
      </c>
      <c r="F17" s="20" t="s">
        <v>437</v>
      </c>
      <c r="G17" s="13" t="s">
        <v>438</v>
      </c>
      <c r="H17" s="11" t="s">
        <v>439</v>
      </c>
      <c r="I17" s="21">
        <f>'05'!E20</f>
        <v>600422.6</v>
      </c>
      <c r="J17" s="21" t="s">
        <v>440</v>
      </c>
      <c r="K17" s="22"/>
    </row>
    <row r="18" spans="2:16" ht="12.75">
      <c r="B18" s="11" t="str">
        <f>INDEX(SUM!D:D,MATCH(SUM!$F$3,SUM!B:B,0),0)</f>
        <v>P071</v>
      </c>
      <c r="C18" s="12">
        <v>6</v>
      </c>
      <c r="D18" s="13" t="s">
        <v>400</v>
      </c>
      <c r="E18" s="12">
        <f t="shared" si="0"/>
        <v>2022</v>
      </c>
      <c r="F18" s="20" t="s">
        <v>441</v>
      </c>
      <c r="G18" s="13" t="s">
        <v>442</v>
      </c>
      <c r="I18" s="21">
        <f>'05'!E22</f>
        <v>35220</v>
      </c>
      <c r="J18" s="21" t="s">
        <v>404</v>
      </c>
      <c r="K18" s="22" t="str">
        <f>INDEX(PA_EXTRACAOITEM!C:C,MATCH(F18,PA_EXTRACAOITEM!A:A,0),0)</f>
        <v>Depósitos compulsorios</v>
      </c>
      <c r="N18" s="11" t="s">
        <v>443</v>
      </c>
      <c r="O18" s="11">
        <v>11130314</v>
      </c>
      <c r="P18" s="11" t="s">
        <v>444</v>
      </c>
    </row>
    <row r="19" spans="2:16" ht="12.75">
      <c r="B19" s="11" t="str">
        <f>INDEX(SUM!D:D,MATCH(SUM!$F$3,SUM!B:B,0),0)</f>
        <v>P071</v>
      </c>
      <c r="C19" s="12">
        <v>6</v>
      </c>
      <c r="D19" s="13" t="s">
        <v>400</v>
      </c>
      <c r="E19" s="12">
        <f t="shared" si="0"/>
        <v>2022</v>
      </c>
      <c r="F19" s="20" t="s">
        <v>445</v>
      </c>
      <c r="G19" s="13" t="s">
        <v>446</v>
      </c>
      <c r="I19" s="21">
        <f>'05'!E23</f>
        <v>0</v>
      </c>
      <c r="J19" s="21" t="s">
        <v>404</v>
      </c>
      <c r="K19" s="22" t="str">
        <f>INDEX(PA_EXTRACAOITEM!C:C,MATCH(F19,PA_EXTRACAOITEM!A:A,0),0)</f>
        <v>Ressarcimento de despesas de pessoal requisitado (total)</v>
      </c>
      <c r="N19" s="11" t="s">
        <v>447</v>
      </c>
      <c r="O19" s="11">
        <v>11130341</v>
      </c>
      <c r="P19" s="11" t="s">
        <v>448</v>
      </c>
    </row>
    <row r="20" spans="2:16" ht="12.75">
      <c r="B20" s="11" t="str">
        <f>INDEX(SUM!D:D,MATCH(SUM!$F$3,SUM!B:B,0),0)</f>
        <v>P071</v>
      </c>
      <c r="C20" s="12">
        <v>6</v>
      </c>
      <c r="D20" s="13" t="s">
        <v>400</v>
      </c>
      <c r="E20" s="12">
        <f t="shared" si="0"/>
        <v>2022</v>
      </c>
      <c r="F20" s="20" t="s">
        <v>449</v>
      </c>
      <c r="G20" s="13" t="s">
        <v>450</v>
      </c>
      <c r="I20" s="21">
        <f>'05'!E24</f>
        <v>0</v>
      </c>
      <c r="J20" s="21" t="s">
        <v>404</v>
      </c>
      <c r="K20" s="22">
        <f>INDEX(PA_EXTRACAOITEM!C:C,MATCH(F20,PA_EXTRACAOITEM!A:A,0),0)</f>
        <v>0</v>
      </c>
      <c r="N20" s="11" t="s">
        <v>451</v>
      </c>
      <c r="O20" s="11">
        <v>11130342</v>
      </c>
      <c r="P20" s="11" t="s">
        <v>452</v>
      </c>
    </row>
    <row r="21" spans="2:16" ht="12.75">
      <c r="B21" s="11" t="str">
        <f>INDEX(SUM!D:D,MATCH(SUM!$F$3,SUM!B:B,0),0)</f>
        <v>P071</v>
      </c>
      <c r="C21" s="12">
        <v>6</v>
      </c>
      <c r="D21" s="13" t="s">
        <v>400</v>
      </c>
      <c r="E21" s="12">
        <f t="shared" si="0"/>
        <v>2022</v>
      </c>
      <c r="F21" s="20" t="s">
        <v>453</v>
      </c>
      <c r="G21" s="13" t="s">
        <v>454</v>
      </c>
      <c r="I21" s="21">
        <f>'05'!E25</f>
        <v>0</v>
      </c>
      <c r="J21" s="21" t="s">
        <v>404</v>
      </c>
      <c r="K21" s="22">
        <f>INDEX(PA_EXTRACAOITEM!C:C,MATCH(F21,PA_EXTRACAOITEM!A:A,0),0)</f>
        <v>0</v>
      </c>
      <c r="N21" s="11" t="s">
        <v>455</v>
      </c>
      <c r="O21" s="11">
        <v>11130343</v>
      </c>
      <c r="P21" s="11" t="s">
        <v>456</v>
      </c>
    </row>
    <row r="22" spans="2:16" ht="12.75">
      <c r="B22" s="11" t="str">
        <f>INDEX(SUM!D:D,MATCH(SUM!$F$3,SUM!B:B,0),0)</f>
        <v>P071</v>
      </c>
      <c r="C22" s="12">
        <v>6</v>
      </c>
      <c r="D22" s="13" t="s">
        <v>400</v>
      </c>
      <c r="E22" s="12">
        <f t="shared" si="0"/>
        <v>2022</v>
      </c>
      <c r="F22" s="20" t="s">
        <v>457</v>
      </c>
      <c r="G22" s="13" t="s">
        <v>458</v>
      </c>
      <c r="I22" s="21">
        <f>'05'!E26</f>
        <v>0</v>
      </c>
      <c r="J22" s="21" t="s">
        <v>404</v>
      </c>
      <c r="K22" s="22">
        <f>INDEX(PA_EXTRACAOITEM!C:C,MATCH(F22,PA_EXTRACAOITEM!A:A,0),0)</f>
        <v>0</v>
      </c>
      <c r="N22" s="11" t="s">
        <v>459</v>
      </c>
      <c r="O22" s="11">
        <v>11130344</v>
      </c>
      <c r="P22" s="11" t="s">
        <v>460</v>
      </c>
    </row>
    <row r="23" spans="2:16" ht="12.75">
      <c r="B23" s="11" t="str">
        <f>INDEX(SUM!D:D,MATCH(SUM!$F$3,SUM!B:B,0),0)</f>
        <v>P071</v>
      </c>
      <c r="C23" s="12">
        <v>6</v>
      </c>
      <c r="D23" s="13" t="s">
        <v>400</v>
      </c>
      <c r="E23" s="12">
        <f t="shared" si="0"/>
        <v>2022</v>
      </c>
      <c r="F23" s="20" t="s">
        <v>461</v>
      </c>
      <c r="G23" s="13" t="s">
        <v>462</v>
      </c>
      <c r="I23" s="21">
        <f>'05'!E27</f>
        <v>0</v>
      </c>
      <c r="J23" s="21" t="s">
        <v>404</v>
      </c>
      <c r="K23" s="22">
        <f>INDEX(PA_EXTRACAOITEM!C:C,MATCH(F23,PA_EXTRACAOITEM!A:A,0),0)</f>
        <v>0</v>
      </c>
      <c r="N23" s="11" t="s">
        <v>463</v>
      </c>
      <c r="O23" s="11">
        <v>11180000</v>
      </c>
      <c r="P23" s="11" t="s">
        <v>464</v>
      </c>
    </row>
    <row r="24" spans="2:16" ht="12.75">
      <c r="B24" s="11" t="str">
        <f>INDEX(SUM!D:D,MATCH(SUM!$F$3,SUM!B:B,0),0)</f>
        <v>P071</v>
      </c>
      <c r="C24" s="12">
        <v>6</v>
      </c>
      <c r="D24" s="13" t="s">
        <v>400</v>
      </c>
      <c r="E24" s="12">
        <f t="shared" si="0"/>
        <v>2022</v>
      </c>
      <c r="F24" s="20" t="s">
        <v>465</v>
      </c>
      <c r="G24" s="13" t="s">
        <v>466</v>
      </c>
      <c r="I24" s="21">
        <f>'05'!E28</f>
        <v>0</v>
      </c>
      <c r="J24" s="21" t="s">
        <v>404</v>
      </c>
      <c r="K24" s="22">
        <f>INDEX(PA_EXTRACAOITEM!C:C,MATCH(F24,PA_EXTRACAOITEM!A:A,0),0)</f>
        <v>0</v>
      </c>
      <c r="N24" s="11" t="s">
        <v>467</v>
      </c>
      <c r="O24" s="11">
        <v>11180111</v>
      </c>
      <c r="P24" s="11" t="s">
        <v>468</v>
      </c>
    </row>
    <row r="25" spans="2:16" ht="12.75">
      <c r="B25" s="11" t="str">
        <f>INDEX(SUM!D:D,MATCH(SUM!$F$3,SUM!B:B,0),0)</f>
        <v>P071</v>
      </c>
      <c r="C25" s="12">
        <v>6</v>
      </c>
      <c r="D25" s="13" t="s">
        <v>400</v>
      </c>
      <c r="E25" s="12">
        <f t="shared" si="0"/>
        <v>2022</v>
      </c>
      <c r="F25" s="20" t="s">
        <v>469</v>
      </c>
      <c r="G25" s="13" t="s">
        <v>470</v>
      </c>
      <c r="I25" s="21">
        <f>'05'!E29</f>
        <v>0</v>
      </c>
      <c r="J25" s="21" t="s">
        <v>404</v>
      </c>
      <c r="K25" s="22">
        <f>INDEX(PA_EXTRACAOITEM!C:C,MATCH(F25,PA_EXTRACAOITEM!A:A,0),0)</f>
        <v>0</v>
      </c>
      <c r="N25" s="11" t="s">
        <v>471</v>
      </c>
      <c r="O25" s="11">
        <v>11180112</v>
      </c>
      <c r="P25" s="11" t="s">
        <v>472</v>
      </c>
    </row>
    <row r="26" spans="2:16" ht="12.75">
      <c r="B26" s="11" t="str">
        <f>INDEX(SUM!D:D,MATCH(SUM!$F$3,SUM!B:B,0),0)</f>
        <v>P071</v>
      </c>
      <c r="C26" s="12">
        <v>6</v>
      </c>
      <c r="D26" s="13" t="s">
        <v>400</v>
      </c>
      <c r="E26" s="12">
        <f t="shared" si="0"/>
        <v>2022</v>
      </c>
      <c r="F26" s="20" t="s">
        <v>473</v>
      </c>
      <c r="G26" s="13" t="s">
        <v>474</v>
      </c>
      <c r="I26" s="21">
        <f>'05'!E30</f>
        <v>0</v>
      </c>
      <c r="J26" s="21" t="s">
        <v>404</v>
      </c>
      <c r="K26" s="22">
        <f>INDEX(PA_EXTRACAOITEM!C:C,MATCH(F26,PA_EXTRACAOITEM!A:A,0),0)</f>
        <v>0</v>
      </c>
      <c r="N26" s="11" t="s">
        <v>475</v>
      </c>
      <c r="O26" s="11">
        <v>11180113</v>
      </c>
      <c r="P26" s="11" t="s">
        <v>476</v>
      </c>
    </row>
    <row r="27" spans="2:16" ht="12.75">
      <c r="B27" s="11" t="str">
        <f>INDEX(SUM!D:D,MATCH(SUM!$F$3,SUM!B:B,0),0)</f>
        <v>P071</v>
      </c>
      <c r="C27" s="12">
        <v>6</v>
      </c>
      <c r="D27" s="13" t="s">
        <v>400</v>
      </c>
      <c r="E27" s="12">
        <f t="shared" si="0"/>
        <v>2022</v>
      </c>
      <c r="F27" s="20" t="s">
        <v>477</v>
      </c>
      <c r="G27" s="13" t="s">
        <v>478</v>
      </c>
      <c r="I27" s="21">
        <f>'05'!E31</f>
        <v>0</v>
      </c>
      <c r="J27" s="21" t="s">
        <v>404</v>
      </c>
      <c r="K27" s="22">
        <f>INDEX(PA_EXTRACAOITEM!C:C,MATCH(F27,PA_EXTRACAOITEM!A:A,0),0)</f>
        <v>0</v>
      </c>
      <c r="N27" s="11" t="s">
        <v>479</v>
      </c>
      <c r="O27" s="11">
        <v>11180114</v>
      </c>
      <c r="P27" s="11" t="s">
        <v>480</v>
      </c>
    </row>
    <row r="28" spans="2:16" ht="12.75">
      <c r="B28" s="11" t="str">
        <f>INDEX(SUM!D:D,MATCH(SUM!$F$3,SUM!B:B,0),0)</f>
        <v>P071</v>
      </c>
      <c r="C28" s="12">
        <v>6</v>
      </c>
      <c r="D28" s="13" t="s">
        <v>400</v>
      </c>
      <c r="E28" s="12">
        <f t="shared" si="0"/>
        <v>2022</v>
      </c>
      <c r="F28" s="20" t="s">
        <v>481</v>
      </c>
      <c r="G28" s="13" t="s">
        <v>482</v>
      </c>
      <c r="H28" s="11" t="s">
        <v>483</v>
      </c>
      <c r="I28" s="21">
        <f>'05'!E33</f>
        <v>21801.91</v>
      </c>
      <c r="J28" s="21" t="s">
        <v>404</v>
      </c>
      <c r="K28" s="22" t="str">
        <f>INDEX(PA_EXTRACAOITEM!C:C,MATCH(F28,PA_EXTRACAOITEM!A:A,0),0)</f>
        <v>Abono de Permanência</v>
      </c>
      <c r="N28" s="11" t="s">
        <v>484</v>
      </c>
      <c r="O28" s="11">
        <v>11180142</v>
      </c>
      <c r="P28" s="11" t="s">
        <v>485</v>
      </c>
    </row>
    <row r="29" spans="2:16" ht="12.75">
      <c r="B29" s="11" t="str">
        <f>INDEX(SUM!D:D,MATCH(SUM!$F$3,SUM!B:B,0),0)</f>
        <v>P071</v>
      </c>
      <c r="C29" s="12">
        <v>6</v>
      </c>
      <c r="D29" s="13" t="s">
        <v>400</v>
      </c>
      <c r="E29" s="12">
        <f t="shared" si="0"/>
        <v>2022</v>
      </c>
      <c r="F29" s="20" t="s">
        <v>486</v>
      </c>
      <c r="G29" s="13" t="s">
        <v>487</v>
      </c>
      <c r="H29" s="11" t="s">
        <v>488</v>
      </c>
      <c r="I29" s="21">
        <f>'05'!E34</f>
        <v>155032.71</v>
      </c>
      <c r="J29" s="21" t="s">
        <v>404</v>
      </c>
      <c r="K29" s="22" t="str">
        <f>INDEX(PA_EXTRACAOITEM!C:C,MATCH(F29,PA_EXTRACAOITEM!A:A,0),0)</f>
        <v>Adicional de Férias</v>
      </c>
      <c r="N29" s="11" t="s">
        <v>489</v>
      </c>
      <c r="O29" s="11">
        <v>11180143</v>
      </c>
      <c r="P29" s="11" t="s">
        <v>490</v>
      </c>
    </row>
    <row r="30" spans="2:16" ht="12.75">
      <c r="B30" s="11" t="str">
        <f>INDEX(SUM!D:D,MATCH(SUM!$F$3,SUM!B:B,0),0)</f>
        <v>P071</v>
      </c>
      <c r="C30" s="12">
        <v>6</v>
      </c>
      <c r="D30" s="13" t="s">
        <v>400</v>
      </c>
      <c r="E30" s="12">
        <f t="shared" si="0"/>
        <v>2022</v>
      </c>
      <c r="F30" s="20" t="s">
        <v>491</v>
      </c>
      <c r="G30" s="13" t="s">
        <v>492</v>
      </c>
      <c r="H30" s="11" t="s">
        <v>493</v>
      </c>
      <c r="I30" s="21">
        <f>'05'!E35</f>
        <v>0</v>
      </c>
      <c r="J30" s="21" t="s">
        <v>404</v>
      </c>
      <c r="K30" s="22" t="str">
        <f>INDEX(PA_EXTRACAOITEM!C:C,MATCH(F30,PA_EXTRACAOITEM!A:A,0),0)</f>
        <v>Licença Prêmio paga em pecúnia</v>
      </c>
      <c r="N30" s="11" t="s">
        <v>494</v>
      </c>
      <c r="O30" s="11">
        <v>11180144</v>
      </c>
      <c r="P30" s="11" t="s">
        <v>495</v>
      </c>
    </row>
    <row r="31" spans="2:16" ht="12.75">
      <c r="B31" s="11" t="str">
        <f>INDEX(SUM!D:D,MATCH(SUM!$F$3,SUM!B:B,0),0)</f>
        <v>P071</v>
      </c>
      <c r="C31" s="12">
        <v>6</v>
      </c>
      <c r="D31" s="13" t="s">
        <v>400</v>
      </c>
      <c r="E31" s="12">
        <f t="shared" si="0"/>
        <v>2022</v>
      </c>
      <c r="F31" s="20" t="s">
        <v>496</v>
      </c>
      <c r="G31" s="13" t="s">
        <v>497</v>
      </c>
      <c r="H31" s="11" t="s">
        <v>498</v>
      </c>
      <c r="I31" s="21">
        <f>'05'!E36</f>
        <v>0</v>
      </c>
      <c r="J31" s="21" t="s">
        <v>404</v>
      </c>
      <c r="K31" s="22" t="str">
        <f>INDEX(PA_EXTRACAOITEM!C:C,MATCH(F31,PA_EXTRACAOITEM!A:A,0),0)</f>
        <v>Outras despesas indenizatórias consideradas em Pessoal Ativo</v>
      </c>
      <c r="N31" s="11" t="s">
        <v>499</v>
      </c>
      <c r="O31" s="11">
        <v>11180231</v>
      </c>
      <c r="P31" s="11" t="s">
        <v>500</v>
      </c>
    </row>
    <row r="32" spans="2:16" ht="12.75">
      <c r="B32" s="11" t="str">
        <f>INDEX(SUM!D:D,MATCH(SUM!$F$3,SUM!B:B,0),0)</f>
        <v>P071</v>
      </c>
      <c r="C32" s="12">
        <v>6</v>
      </c>
      <c r="D32" s="13" t="s">
        <v>400</v>
      </c>
      <c r="E32" s="12">
        <f t="shared" si="0"/>
        <v>2022</v>
      </c>
      <c r="F32" s="20" t="s">
        <v>501</v>
      </c>
      <c r="G32" s="13" t="s">
        <v>502</v>
      </c>
      <c r="H32" s="11" t="s">
        <v>503</v>
      </c>
      <c r="I32" s="21">
        <f>'05'!E38</f>
        <v>5838060.55</v>
      </c>
      <c r="J32" s="21" t="s">
        <v>404</v>
      </c>
      <c r="K32" s="22" t="str">
        <f>INDEX(PA_EXTRACAOITEM!C:C,MATCH(F32,PA_EXTRACAOITEM!A:A,0),0)</f>
        <v>Aposentadoria e Reforma</v>
      </c>
      <c r="N32" s="11" t="s">
        <v>504</v>
      </c>
      <c r="O32" s="11">
        <v>11180233</v>
      </c>
      <c r="P32" s="11" t="s">
        <v>505</v>
      </c>
    </row>
    <row r="33" spans="2:16" ht="12.75">
      <c r="B33" s="11" t="str">
        <f>INDEX(SUM!D:D,MATCH(SUM!$F$3,SUM!B:B,0),0)</f>
        <v>P071</v>
      </c>
      <c r="C33" s="12">
        <v>6</v>
      </c>
      <c r="D33" s="13" t="s">
        <v>400</v>
      </c>
      <c r="E33" s="12">
        <f t="shared" si="0"/>
        <v>2022</v>
      </c>
      <c r="F33" s="20" t="s">
        <v>506</v>
      </c>
      <c r="G33" s="13" t="s">
        <v>507</v>
      </c>
      <c r="H33" s="11" t="s">
        <v>508</v>
      </c>
      <c r="I33" s="21">
        <f>'05'!E39</f>
        <v>475117.77</v>
      </c>
      <c r="J33" s="21" t="s">
        <v>404</v>
      </c>
      <c r="K33" s="22" t="str">
        <f>INDEX(PA_EXTRACAOITEM!C:C,MATCH(F33,PA_EXTRACAOITEM!A:A,0),0)</f>
        <v>Pensões</v>
      </c>
      <c r="N33" s="11" t="s">
        <v>509</v>
      </c>
      <c r="O33" s="11">
        <v>11180234</v>
      </c>
      <c r="P33" s="11" t="s">
        <v>510</v>
      </c>
    </row>
    <row r="34" spans="2:16" ht="12.75">
      <c r="B34" s="11" t="str">
        <f>INDEX(SUM!D:D,MATCH(SUM!$F$3,SUM!B:B,0),0)</f>
        <v>P071</v>
      </c>
      <c r="C34" s="12">
        <v>6</v>
      </c>
      <c r="D34" s="13" t="s">
        <v>400</v>
      </c>
      <c r="E34" s="12">
        <f t="shared" si="0"/>
        <v>2022</v>
      </c>
      <c r="F34" s="20" t="s">
        <v>511</v>
      </c>
      <c r="G34" s="13" t="s">
        <v>512</v>
      </c>
      <c r="H34" s="11" t="s">
        <v>513</v>
      </c>
      <c r="I34" s="21">
        <f>'05'!E40</f>
        <v>0</v>
      </c>
      <c r="J34" s="21" t="s">
        <v>404</v>
      </c>
      <c r="K34" s="22" t="str">
        <f>INDEX(PA_EXTRACAOITEM!C:C,MATCH(F34,PA_EXTRACAOITEM!A:A,0),0)</f>
        <v>Outros Benefícios Previdenciários</v>
      </c>
      <c r="N34" s="11" t="s">
        <v>514</v>
      </c>
      <c r="O34" s="11">
        <v>11180241</v>
      </c>
      <c r="P34" s="11" t="s">
        <v>515</v>
      </c>
    </row>
    <row r="35" spans="2:16" ht="12.75">
      <c r="B35" s="11" t="str">
        <f>INDEX(SUM!D:D,MATCH(SUM!$F$3,SUM!B:B,0),0)</f>
        <v>P071</v>
      </c>
      <c r="C35" s="12">
        <v>6</v>
      </c>
      <c r="D35" s="13" t="s">
        <v>400</v>
      </c>
      <c r="E35" s="12">
        <f t="shared" si="0"/>
        <v>2022</v>
      </c>
      <c r="F35" s="20" t="s">
        <v>516</v>
      </c>
      <c r="G35" s="13" t="s">
        <v>517</v>
      </c>
      <c r="H35" s="11" t="s">
        <v>518</v>
      </c>
      <c r="I35" s="21">
        <f>'05'!E41</f>
        <v>0</v>
      </c>
      <c r="J35" s="21" t="s">
        <v>404</v>
      </c>
      <c r="K35" s="22" t="str">
        <f>INDEX(PA_EXTRACAOITEM!C:C,MATCH(F35,PA_EXTRACAOITEM!A:A,0),0)</f>
        <v>Salário-Família</v>
      </c>
      <c r="N35" s="11" t="s">
        <v>519</v>
      </c>
      <c r="O35" s="11">
        <v>11200000</v>
      </c>
      <c r="P35" s="11" t="s">
        <v>520</v>
      </c>
    </row>
    <row r="36" spans="2:16" ht="12.75">
      <c r="B36" s="11" t="str">
        <f>INDEX(SUM!D:D,MATCH(SUM!$F$3,SUM!B:B,0),0)</f>
        <v>P071</v>
      </c>
      <c r="C36" s="12">
        <v>6</v>
      </c>
      <c r="D36" s="13" t="s">
        <v>400</v>
      </c>
      <c r="E36" s="12">
        <f t="shared" si="0"/>
        <v>2022</v>
      </c>
      <c r="F36" s="20" t="s">
        <v>521</v>
      </c>
      <c r="G36" s="13" t="s">
        <v>522</v>
      </c>
      <c r="H36" s="11" t="s">
        <v>523</v>
      </c>
      <c r="I36" s="21">
        <f>'05'!E42</f>
        <v>0</v>
      </c>
      <c r="J36" s="21" t="s">
        <v>404</v>
      </c>
      <c r="K36" s="22" t="str">
        <f>INDEX(PA_EXTRACAOITEM!C:C,MATCH(F36,PA_EXTRACAOITEM!A:A,0),0)</f>
        <v>Sentenças Judiciais</v>
      </c>
      <c r="N36" s="11" t="s">
        <v>524</v>
      </c>
      <c r="O36" s="11">
        <v>11210111</v>
      </c>
      <c r="P36" s="11" t="s">
        <v>525</v>
      </c>
    </row>
    <row r="37" spans="2:16" ht="12.75">
      <c r="B37" s="11" t="str">
        <f>INDEX(SUM!D:D,MATCH(SUM!$F$3,SUM!B:B,0),0)</f>
        <v>P071</v>
      </c>
      <c r="C37" s="12">
        <v>6</v>
      </c>
      <c r="D37" s="13" t="s">
        <v>400</v>
      </c>
      <c r="E37" s="12">
        <f t="shared" si="0"/>
        <v>2022</v>
      </c>
      <c r="F37" s="20" t="s">
        <v>526</v>
      </c>
      <c r="G37" s="13" t="s">
        <v>527</v>
      </c>
      <c r="H37" s="11" t="s">
        <v>528</v>
      </c>
      <c r="I37" s="21">
        <f>'05'!E43</f>
        <v>0</v>
      </c>
      <c r="J37" s="21" t="s">
        <v>404</v>
      </c>
      <c r="K37" s="22" t="str">
        <f>INDEX(PA_EXTRACAOITEM!C:C,MATCH(F37,PA_EXTRACAOITEM!A:A,0),0)</f>
        <v>Despesas de exercícios anteriores</v>
      </c>
      <c r="N37" s="11" t="s">
        <v>529</v>
      </c>
      <c r="O37" s="11">
        <v>11210112</v>
      </c>
      <c r="P37" s="11" t="s">
        <v>530</v>
      </c>
    </row>
    <row r="38" spans="2:11" ht="12.75">
      <c r="B38" s="11" t="str">
        <f>INDEX(SUM!D:D,MATCH(SUM!$F$3,SUM!B:B,0),0)</f>
        <v>P071</v>
      </c>
      <c r="C38" s="12">
        <v>6</v>
      </c>
      <c r="D38" s="13" t="s">
        <v>400</v>
      </c>
      <c r="E38" s="12">
        <f t="shared" si="0"/>
        <v>2022</v>
      </c>
      <c r="F38" s="20" t="s">
        <v>531</v>
      </c>
      <c r="G38" s="13" t="s">
        <v>532</v>
      </c>
      <c r="H38" s="11" t="s">
        <v>439</v>
      </c>
      <c r="I38" s="21">
        <f>+'05'!E44</f>
        <v>0</v>
      </c>
      <c r="J38" s="21" t="s">
        <v>440</v>
      </c>
      <c r="K38" s="22"/>
    </row>
    <row r="39" spans="2:16" ht="12.75">
      <c r="B39" s="11" t="str">
        <f>INDEX(SUM!D:D,MATCH(SUM!$F$3,SUM!B:B,0),0)</f>
        <v>P071</v>
      </c>
      <c r="C39" s="12">
        <v>6</v>
      </c>
      <c r="D39" s="13" t="s">
        <v>400</v>
      </c>
      <c r="E39" s="12">
        <f t="shared" si="0"/>
        <v>2022</v>
      </c>
      <c r="F39" s="20" t="s">
        <v>533</v>
      </c>
      <c r="G39" s="13" t="s">
        <v>534</v>
      </c>
      <c r="I39" s="21">
        <f>'05'!E46</f>
        <v>0</v>
      </c>
      <c r="J39" s="21" t="s">
        <v>404</v>
      </c>
      <c r="K39" s="22">
        <f>INDEX(PA_EXTRACAOITEM!C:C,MATCH(F39,PA_EXTRACAOITEM!A:A,0),0)</f>
        <v>0</v>
      </c>
      <c r="N39" s="11" t="s">
        <v>535</v>
      </c>
      <c r="O39" s="11">
        <v>11210114</v>
      </c>
      <c r="P39" s="11" t="s">
        <v>536</v>
      </c>
    </row>
    <row r="40" spans="2:16" ht="12.75">
      <c r="B40" s="11" t="str">
        <f>INDEX(SUM!D:D,MATCH(SUM!$F$3,SUM!B:B,0),0)</f>
        <v>P071</v>
      </c>
      <c r="C40" s="12">
        <v>6</v>
      </c>
      <c r="D40" s="13" t="s">
        <v>400</v>
      </c>
      <c r="E40" s="12">
        <f t="shared" si="0"/>
        <v>2022</v>
      </c>
      <c r="F40" s="20" t="s">
        <v>537</v>
      </c>
      <c r="G40" s="13" t="s">
        <v>538</v>
      </c>
      <c r="I40" s="21">
        <f>'05'!E47</f>
        <v>0</v>
      </c>
      <c r="J40" s="21" t="s">
        <v>404</v>
      </c>
      <c r="K40" s="22">
        <f>INDEX(PA_EXTRACAOITEM!C:C,MATCH(F40,PA_EXTRACAOITEM!A:A,0),0)</f>
        <v>0</v>
      </c>
      <c r="N40" s="11" t="s">
        <v>539</v>
      </c>
      <c r="O40" s="11">
        <v>11210411</v>
      </c>
      <c r="P40" s="11" t="s">
        <v>540</v>
      </c>
    </row>
    <row r="41" spans="2:16" ht="12.75">
      <c r="B41" s="11" t="str">
        <f>INDEX(SUM!D:D,MATCH(SUM!$F$3,SUM!B:B,0),0)</f>
        <v>P071</v>
      </c>
      <c r="C41" s="12">
        <v>6</v>
      </c>
      <c r="D41" s="13" t="s">
        <v>400</v>
      </c>
      <c r="E41" s="12">
        <f t="shared" si="0"/>
        <v>2022</v>
      </c>
      <c r="F41" s="20" t="s">
        <v>541</v>
      </c>
      <c r="G41" s="13" t="s">
        <v>542</v>
      </c>
      <c r="I41" s="21">
        <f>'05'!E48</f>
        <v>0</v>
      </c>
      <c r="J41" s="21" t="s">
        <v>404</v>
      </c>
      <c r="K41" s="22">
        <f>INDEX(PA_EXTRACAOITEM!C:C,MATCH(F41,PA_EXTRACAOITEM!A:A,0),0)</f>
        <v>0</v>
      </c>
      <c r="N41" s="11" t="s">
        <v>543</v>
      </c>
      <c r="O41" s="11">
        <v>11210412</v>
      </c>
      <c r="P41" s="11" t="s">
        <v>544</v>
      </c>
    </row>
    <row r="42" spans="2:16" ht="12.75">
      <c r="B42" s="11" t="str">
        <f>INDEX(SUM!D:D,MATCH(SUM!$F$3,SUM!B:B,0),0)</f>
        <v>P071</v>
      </c>
      <c r="C42" s="12">
        <v>6</v>
      </c>
      <c r="D42" s="13" t="s">
        <v>400</v>
      </c>
      <c r="E42" s="12">
        <f t="shared" si="0"/>
        <v>2022</v>
      </c>
      <c r="F42" s="20" t="s">
        <v>545</v>
      </c>
      <c r="G42" s="13" t="s">
        <v>546</v>
      </c>
      <c r="I42" s="21">
        <f>'05'!E49</f>
        <v>0</v>
      </c>
      <c r="J42" s="21" t="s">
        <v>404</v>
      </c>
      <c r="K42" s="22">
        <f>INDEX(PA_EXTRACAOITEM!C:C,MATCH(F42,PA_EXTRACAOITEM!A:A,0),0)</f>
        <v>0</v>
      </c>
      <c r="N42" s="11" t="s">
        <v>547</v>
      </c>
      <c r="O42" s="11">
        <v>11210413</v>
      </c>
      <c r="P42" s="11" t="s">
        <v>548</v>
      </c>
    </row>
    <row r="43" spans="2:16" ht="12.75">
      <c r="B43" s="11" t="str">
        <f>INDEX(SUM!D:D,MATCH(SUM!$F$3,SUM!B:B,0),0)</f>
        <v>P071</v>
      </c>
      <c r="C43" s="12">
        <v>6</v>
      </c>
      <c r="D43" s="13" t="s">
        <v>400</v>
      </c>
      <c r="E43" s="12">
        <f t="shared" si="0"/>
        <v>2022</v>
      </c>
      <c r="F43" s="20" t="s">
        <v>549</v>
      </c>
      <c r="G43" s="13" t="s">
        <v>550</v>
      </c>
      <c r="I43" s="21">
        <f>'05'!E50</f>
        <v>0</v>
      </c>
      <c r="J43" s="21" t="s">
        <v>404</v>
      </c>
      <c r="K43" s="22">
        <f>INDEX(PA_EXTRACAOITEM!C:C,MATCH(F43,PA_EXTRACAOITEM!A:A,0),0)</f>
        <v>0</v>
      </c>
      <c r="N43" s="11" t="s">
        <v>551</v>
      </c>
      <c r="O43" s="11">
        <v>11210414</v>
      </c>
      <c r="P43" s="11" t="s">
        <v>552</v>
      </c>
    </row>
    <row r="44" spans="2:16" ht="12.75">
      <c r="B44" s="11" t="str">
        <f>INDEX(SUM!D:D,MATCH(SUM!$F$3,SUM!B:B,0),0)</f>
        <v>P071</v>
      </c>
      <c r="C44" s="12">
        <v>6</v>
      </c>
      <c r="D44" s="13" t="s">
        <v>400</v>
      </c>
      <c r="E44" s="12">
        <f t="shared" si="0"/>
        <v>2022</v>
      </c>
      <c r="F44" s="20" t="s">
        <v>553</v>
      </c>
      <c r="G44" s="13" t="s">
        <v>554</v>
      </c>
      <c r="I44" s="21">
        <f>'05'!E51</f>
        <v>0</v>
      </c>
      <c r="J44" s="21" t="s">
        <v>404</v>
      </c>
      <c r="K44" s="22">
        <f>INDEX(PA_EXTRACAOITEM!C:C,MATCH(F44,PA_EXTRACAOITEM!A:A,0),0)</f>
        <v>0</v>
      </c>
      <c r="N44" s="11" t="s">
        <v>555</v>
      </c>
      <c r="O44" s="11">
        <v>11220111</v>
      </c>
      <c r="P44" s="11" t="s">
        <v>556</v>
      </c>
    </row>
    <row r="45" spans="2:16" ht="12.75">
      <c r="B45" s="11" t="str">
        <f>INDEX(SUM!D:D,MATCH(SUM!$F$3,SUM!B:B,0),0)</f>
        <v>P071</v>
      </c>
      <c r="C45" s="12">
        <v>6</v>
      </c>
      <c r="D45" s="13" t="s">
        <v>400</v>
      </c>
      <c r="E45" s="12">
        <f t="shared" si="0"/>
        <v>2022</v>
      </c>
      <c r="F45" s="20" t="s">
        <v>557</v>
      </c>
      <c r="G45" s="13" t="s">
        <v>558</v>
      </c>
      <c r="I45" s="21">
        <f>'05'!E52</f>
        <v>0</v>
      </c>
      <c r="J45" s="21" t="s">
        <v>404</v>
      </c>
      <c r="K45" s="22">
        <f>INDEX(PA_EXTRACAOITEM!C:C,MATCH(F45,PA_EXTRACAOITEM!A:A,0),0)</f>
        <v>0</v>
      </c>
      <c r="N45" s="11" t="s">
        <v>559</v>
      </c>
      <c r="O45" s="11">
        <v>11220112</v>
      </c>
      <c r="P45" s="11" t="s">
        <v>560</v>
      </c>
    </row>
    <row r="46" spans="2:16" ht="12.75">
      <c r="B46" s="11" t="str">
        <f>INDEX(SUM!D:D,MATCH(SUM!$F$3,SUM!B:B,0),0)</f>
        <v>P071</v>
      </c>
      <c r="C46" s="12">
        <v>6</v>
      </c>
      <c r="D46" s="13" t="s">
        <v>400</v>
      </c>
      <c r="E46" s="12">
        <f t="shared" si="0"/>
        <v>2022</v>
      </c>
      <c r="F46" s="20" t="s">
        <v>561</v>
      </c>
      <c r="G46" s="13" t="s">
        <v>562</v>
      </c>
      <c r="I46" s="21">
        <f>'05'!E53</f>
        <v>0</v>
      </c>
      <c r="J46" s="21" t="s">
        <v>404</v>
      </c>
      <c r="K46" s="22">
        <f>INDEX(PA_EXTRACAOITEM!C:C,MATCH(F46,PA_EXTRACAOITEM!A:A,0),0)</f>
        <v>0</v>
      </c>
      <c r="N46" s="11" t="s">
        <v>563</v>
      </c>
      <c r="O46" s="11">
        <v>11220113</v>
      </c>
      <c r="P46" s="11" t="s">
        <v>564</v>
      </c>
    </row>
    <row r="47" spans="2:16" ht="12.75">
      <c r="B47" s="11" t="str">
        <f>INDEX(SUM!D:D,MATCH(SUM!$F$3,SUM!B:B,0),0)</f>
        <v>P071</v>
      </c>
      <c r="C47" s="12">
        <v>6</v>
      </c>
      <c r="D47" s="13" t="s">
        <v>400</v>
      </c>
      <c r="E47" s="12">
        <f t="shared" si="0"/>
        <v>2022</v>
      </c>
      <c r="F47" s="20" t="s">
        <v>565</v>
      </c>
      <c r="G47" s="13" t="s">
        <v>566</v>
      </c>
      <c r="I47" s="21">
        <f>'05'!E54</f>
        <v>0</v>
      </c>
      <c r="J47" s="21" t="s">
        <v>404</v>
      </c>
      <c r="K47" s="22">
        <f>INDEX(PA_EXTRACAOITEM!C:C,MATCH(F47,PA_EXTRACAOITEM!A:A,0),0)</f>
        <v>0</v>
      </c>
      <c r="N47" s="11" t="s">
        <v>567</v>
      </c>
      <c r="O47" s="11">
        <v>11220114</v>
      </c>
      <c r="P47" s="11" t="s">
        <v>568</v>
      </c>
    </row>
    <row r="48" spans="2:16" ht="12.75">
      <c r="B48" s="11" t="str">
        <f>INDEX(SUM!D:D,MATCH(SUM!$F$3,SUM!B:B,0),0)</f>
        <v>P071</v>
      </c>
      <c r="C48" s="12">
        <v>6</v>
      </c>
      <c r="D48" s="13" t="s">
        <v>400</v>
      </c>
      <c r="E48" s="12">
        <f t="shared" si="0"/>
        <v>2022</v>
      </c>
      <c r="F48" s="20" t="s">
        <v>569</v>
      </c>
      <c r="G48" s="13" t="s">
        <v>570</v>
      </c>
      <c r="I48" s="21">
        <f>'05'!E55</f>
        <v>0</v>
      </c>
      <c r="J48" s="21" t="s">
        <v>404</v>
      </c>
      <c r="K48" s="22">
        <f>INDEX(PA_EXTRACAOITEM!C:C,MATCH(F48,PA_EXTRACAOITEM!A:A,0),0)</f>
        <v>0</v>
      </c>
      <c r="N48" s="11" t="s">
        <v>571</v>
      </c>
      <c r="O48" s="11">
        <v>11300000</v>
      </c>
      <c r="P48" s="11" t="s">
        <v>572</v>
      </c>
    </row>
    <row r="49" spans="2:16" ht="12.75">
      <c r="B49" s="11" t="str">
        <f>INDEX(SUM!D:D,MATCH(SUM!$F$3,SUM!B:B,0),0)</f>
        <v>P071</v>
      </c>
      <c r="C49" s="12">
        <v>6</v>
      </c>
      <c r="D49" s="13" t="s">
        <v>400</v>
      </c>
      <c r="E49" s="12">
        <f t="shared" si="0"/>
        <v>2022</v>
      </c>
      <c r="F49" s="20" t="s">
        <v>573</v>
      </c>
      <c r="G49" s="13" t="s">
        <v>574</v>
      </c>
      <c r="H49" s="11" t="s">
        <v>575</v>
      </c>
      <c r="I49" s="21">
        <f>'05'!E56</f>
        <v>0</v>
      </c>
      <c r="J49" s="21" t="s">
        <v>404</v>
      </c>
      <c r="K49" s="22" t="str">
        <f>INDEX(PA_EXTRACAOITEM!C:C,MATCH(F49,PA_EXTRACAOITEM!A:A,0),0)</f>
        <v>(-) Despesas indenizatórias consideradas em Pessoal inativo e pensionista</v>
      </c>
      <c r="N49" s="11" t="s">
        <v>576</v>
      </c>
      <c r="O49" s="11">
        <v>11380111</v>
      </c>
      <c r="P49" s="11" t="s">
        <v>577</v>
      </c>
    </row>
    <row r="50" spans="2:16" ht="12.75">
      <c r="B50" s="11" t="str">
        <f>INDEX(SUM!D:D,MATCH(SUM!$F$3,SUM!B:B,0),0)</f>
        <v>P071</v>
      </c>
      <c r="C50" s="12">
        <v>6</v>
      </c>
      <c r="D50" s="13" t="s">
        <v>400</v>
      </c>
      <c r="E50" s="12">
        <f t="shared" si="0"/>
        <v>2022</v>
      </c>
      <c r="F50" s="20" t="s">
        <v>578</v>
      </c>
      <c r="G50" s="13" t="s">
        <v>579</v>
      </c>
      <c r="H50" s="11" t="s">
        <v>580</v>
      </c>
      <c r="I50" s="21">
        <f>'05'!E57</f>
        <v>0</v>
      </c>
      <c r="J50" s="21" t="s">
        <v>404</v>
      </c>
      <c r="K50" s="22" t="str">
        <f>INDEX(PA_EXTRACAOITEM!C:C,MATCH(F50,PA_EXTRACAOITEM!A:A,0),0)</f>
        <v>Outras despesas de pessoal (§ 1º, art. 18, da LRF)</v>
      </c>
      <c r="N50" s="11" t="s">
        <v>581</v>
      </c>
      <c r="O50" s="11">
        <v>11380112</v>
      </c>
      <c r="P50" s="11" t="s">
        <v>582</v>
      </c>
    </row>
    <row r="51" spans="2:16" ht="12.75">
      <c r="B51" s="11" t="str">
        <f>INDEX(SUM!D:D,MATCH(SUM!$F$3,SUM!B:B,0),0)</f>
        <v>P071</v>
      </c>
      <c r="C51" s="12">
        <v>6</v>
      </c>
      <c r="D51" s="13" t="s">
        <v>400</v>
      </c>
      <c r="E51" s="12">
        <f t="shared" si="0"/>
        <v>2022</v>
      </c>
      <c r="F51" s="20" t="s">
        <v>583</v>
      </c>
      <c r="G51" s="13" t="s">
        <v>584</v>
      </c>
      <c r="H51" s="11" t="s">
        <v>585</v>
      </c>
      <c r="I51" s="21">
        <f>'05'!E59</f>
        <v>0</v>
      </c>
      <c r="J51" s="21" t="s">
        <v>404</v>
      </c>
      <c r="K51" s="22" t="str">
        <f>INDEX(PA_EXTRACAOITEM!C:C,MATCH(F51,PA_EXTRACAOITEM!A:A,0),0)</f>
        <v>Indenização por demissão e incentivo à demissão voluntária (vide art. 19, § 1o, I e II da LRF)</v>
      </c>
      <c r="N51" s="11" t="s">
        <v>586</v>
      </c>
      <c r="O51" s="11">
        <v>11380114</v>
      </c>
      <c r="P51" s="11" t="s">
        <v>587</v>
      </c>
    </row>
    <row r="52" spans="2:16" ht="12.75">
      <c r="B52" s="11" t="str">
        <f>INDEX(SUM!D:D,MATCH(SUM!$F$3,SUM!B:B,0),0)</f>
        <v>P071</v>
      </c>
      <c r="C52" s="12">
        <v>6</v>
      </c>
      <c r="D52" s="13" t="s">
        <v>400</v>
      </c>
      <c r="E52" s="12">
        <f t="shared" si="0"/>
        <v>2022</v>
      </c>
      <c r="F52" s="20" t="s">
        <v>588</v>
      </c>
      <c r="G52" s="13" t="s">
        <v>589</v>
      </c>
      <c r="H52" s="11" t="s">
        <v>590</v>
      </c>
      <c r="I52" s="21">
        <f>'05'!E60</f>
        <v>0</v>
      </c>
      <c r="J52" s="21" t="s">
        <v>404</v>
      </c>
      <c r="K52" s="22" t="str">
        <f>INDEX(PA_EXTRACAOITEM!C:C,MATCH(F52,PA_EXTRACAOITEM!A:A,0),0)</f>
        <v>Decorrentes de decisão judicial</v>
      </c>
      <c r="N52" s="11" t="s">
        <v>591</v>
      </c>
      <c r="O52" s="11">
        <v>11380211</v>
      </c>
      <c r="P52" s="11" t="s">
        <v>592</v>
      </c>
    </row>
    <row r="53" spans="2:16" ht="12.75">
      <c r="B53" s="11" t="str">
        <f>INDEX(SUM!D:D,MATCH(SUM!$F$3,SUM!B:B,0),0)</f>
        <v>P071</v>
      </c>
      <c r="C53" s="12">
        <v>6</v>
      </c>
      <c r="D53" s="13" t="s">
        <v>400</v>
      </c>
      <c r="E53" s="12">
        <f t="shared" si="0"/>
        <v>2022</v>
      </c>
      <c r="F53" s="20" t="s">
        <v>593</v>
      </c>
      <c r="G53" s="13" t="s">
        <v>594</v>
      </c>
      <c r="H53" s="11" t="s">
        <v>595</v>
      </c>
      <c r="I53" s="21">
        <f>'05'!E61</f>
        <v>0</v>
      </c>
      <c r="J53" s="21" t="s">
        <v>404</v>
      </c>
      <c r="K53" s="22" t="str">
        <f>INDEX(PA_EXTRACAOITEM!C:C,MATCH(F53,PA_EXTRACAOITEM!A:A,0),0)</f>
        <v>Despesas de exercícios anteriores</v>
      </c>
      <c r="N53" s="11" t="s">
        <v>596</v>
      </c>
      <c r="O53" s="11">
        <v>11380212</v>
      </c>
      <c r="P53" s="11" t="s">
        <v>597</v>
      </c>
    </row>
    <row r="54" spans="2:16" ht="12.75">
      <c r="B54" s="11" t="str">
        <f>INDEX(SUM!D:D,MATCH(SUM!$F$3,SUM!B:B,0),0)</f>
        <v>P071</v>
      </c>
      <c r="C54" s="12">
        <v>6</v>
      </c>
      <c r="D54" s="13" t="s">
        <v>400</v>
      </c>
      <c r="E54" s="12">
        <f t="shared" si="0"/>
        <v>2022</v>
      </c>
      <c r="F54" s="20" t="s">
        <v>598</v>
      </c>
      <c r="G54" s="13" t="s">
        <v>599</v>
      </c>
      <c r="H54" s="11" t="s">
        <v>600</v>
      </c>
      <c r="I54" s="21">
        <f>'05'!E63</f>
        <v>6313178.32</v>
      </c>
      <c r="J54" s="21" t="s">
        <v>404</v>
      </c>
      <c r="K54" s="22" t="str">
        <f>INDEX(PA_EXTRACAOITEM!C:C,MATCH(F54,PA_EXTRACAOITEM!A:A,0),0)</f>
        <v>Total da despesa com Inativos e Pensionistas</v>
      </c>
      <c r="N54" s="11" t="s">
        <v>601</v>
      </c>
      <c r="O54" s="11">
        <v>11380214</v>
      </c>
      <c r="P54" s="11" t="s">
        <v>602</v>
      </c>
    </row>
    <row r="55" spans="2:16" ht="12.75">
      <c r="B55" s="11" t="str">
        <f>INDEX(SUM!D:D,MATCH(SUM!$F$3,SUM!B:B,0),0)</f>
        <v>P071</v>
      </c>
      <c r="C55" s="12">
        <v>6</v>
      </c>
      <c r="D55" s="13" t="s">
        <v>400</v>
      </c>
      <c r="E55" s="12">
        <f t="shared" si="0"/>
        <v>2022</v>
      </c>
      <c r="F55" s="20" t="s">
        <v>603</v>
      </c>
      <c r="G55" s="13" t="s">
        <v>604</v>
      </c>
      <c r="H55" s="11" t="s">
        <v>605</v>
      </c>
      <c r="I55" s="21">
        <f>'05'!E64</f>
        <v>632626.26</v>
      </c>
      <c r="J55" s="21" t="s">
        <v>404</v>
      </c>
      <c r="K55" s="22" t="str">
        <f>INDEX(PA_EXTRACAOITEM!C:C,MATCH(F55,PA_EXTRACAOITEM!A:A,0),0)</f>
        <v>(-) Transferências de recursos para cobertura de deficit financeiro ou insuficiência financeira</v>
      </c>
      <c r="N55" s="11" t="s">
        <v>606</v>
      </c>
      <c r="O55" s="11">
        <v>11389911</v>
      </c>
      <c r="P55" s="11" t="s">
        <v>607</v>
      </c>
    </row>
    <row r="56" spans="2:16" ht="12.75">
      <c r="B56" s="11" t="str">
        <f>INDEX(SUM!D:D,MATCH(SUM!$F$3,SUM!B:B,0),0)</f>
        <v>P071</v>
      </c>
      <c r="C56" s="12">
        <v>6</v>
      </c>
      <c r="D56" s="13" t="s">
        <v>400</v>
      </c>
      <c r="E56" s="12">
        <f t="shared" si="0"/>
        <v>2022</v>
      </c>
      <c r="F56" s="20" t="s">
        <v>608</v>
      </c>
      <c r="G56" s="13" t="s">
        <v>609</v>
      </c>
      <c r="I56" s="21">
        <f>'05'!E66</f>
        <v>0</v>
      </c>
      <c r="J56" s="21" t="s">
        <v>404</v>
      </c>
      <c r="K56" s="22">
        <f>INDEX(PA_EXTRACAOITEM!C:C,MATCH(F56,PA_EXTRACAOITEM!A:A,0),0)</f>
        <v>0</v>
      </c>
      <c r="N56" s="11" t="s">
        <v>610</v>
      </c>
      <c r="O56" s="11">
        <v>12000000</v>
      </c>
      <c r="P56" s="11" t="s">
        <v>611</v>
      </c>
    </row>
    <row r="57" spans="2:16" ht="12.75">
      <c r="B57" s="11" t="str">
        <f>INDEX(SUM!D:D,MATCH(SUM!$F$3,SUM!B:B,0),0)</f>
        <v>P071</v>
      </c>
      <c r="C57" s="12">
        <v>6</v>
      </c>
      <c r="D57" s="13" t="s">
        <v>400</v>
      </c>
      <c r="E57" s="12">
        <f t="shared" si="0"/>
        <v>2022</v>
      </c>
      <c r="F57" s="20" t="s">
        <v>612</v>
      </c>
      <c r="G57" s="13" t="s">
        <v>613</v>
      </c>
      <c r="I57" s="21">
        <f>'05'!E67</f>
        <v>0</v>
      </c>
      <c r="J57" s="21" t="s">
        <v>404</v>
      </c>
      <c r="K57" s="22">
        <f>INDEX(PA_EXTRACAOITEM!C:C,MATCH(F57,PA_EXTRACAOITEM!A:A,0),0)</f>
        <v>0</v>
      </c>
      <c r="N57" s="11" t="s">
        <v>614</v>
      </c>
      <c r="O57" s="11">
        <v>12100000</v>
      </c>
      <c r="P57" s="11" t="s">
        <v>615</v>
      </c>
    </row>
    <row r="58" spans="2:16" ht="12.75">
      <c r="B58" s="11" t="str">
        <f>INDEX(SUM!D:D,MATCH(SUM!$F$3,SUM!B:B,0),0)</f>
        <v>P071</v>
      </c>
      <c r="C58" s="12">
        <v>6</v>
      </c>
      <c r="D58" s="13" t="s">
        <v>400</v>
      </c>
      <c r="E58" s="12">
        <f t="shared" si="0"/>
        <v>2022</v>
      </c>
      <c r="F58" s="20" t="s">
        <v>616</v>
      </c>
      <c r="G58" s="13" t="s">
        <v>617</v>
      </c>
      <c r="I58" s="21">
        <f>'05'!E68</f>
        <v>0</v>
      </c>
      <c r="J58" s="21" t="s">
        <v>404</v>
      </c>
      <c r="K58" s="22">
        <f>INDEX(PA_EXTRACAOITEM!C:C,MATCH(F58,PA_EXTRACAOITEM!A:A,0),0)</f>
        <v>0</v>
      </c>
      <c r="N58" s="11" t="s">
        <v>618</v>
      </c>
      <c r="O58" s="11">
        <v>12100411</v>
      </c>
      <c r="P58" s="11" t="s">
        <v>619</v>
      </c>
    </row>
    <row r="59" spans="2:16" ht="12.75">
      <c r="B59" s="11" t="str">
        <f>INDEX(SUM!D:D,MATCH(SUM!$F$3,SUM!B:B,0),0)</f>
        <v>P071</v>
      </c>
      <c r="C59" s="12">
        <v>6</v>
      </c>
      <c r="D59" s="13" t="s">
        <v>400</v>
      </c>
      <c r="E59" s="12">
        <f t="shared" si="0"/>
        <v>2022</v>
      </c>
      <c r="F59" s="20" t="s">
        <v>620</v>
      </c>
      <c r="G59" s="13" t="s">
        <v>621</v>
      </c>
      <c r="I59" s="21">
        <f>'05'!E69</f>
        <v>0</v>
      </c>
      <c r="J59" s="21" t="s">
        <v>404</v>
      </c>
      <c r="K59" s="22">
        <f>INDEX(PA_EXTRACAOITEM!C:C,MATCH(F59,PA_EXTRACAOITEM!A:A,0),0)</f>
        <v>0</v>
      </c>
      <c r="N59" s="11" t="s">
        <v>622</v>
      </c>
      <c r="O59" s="11">
        <v>12100412</v>
      </c>
      <c r="P59" s="11" t="s">
        <v>623</v>
      </c>
    </row>
    <row r="60" spans="2:16" ht="12.75">
      <c r="B60" s="11" t="str">
        <f>INDEX(SUM!D:D,MATCH(SUM!$F$3,SUM!B:B,0),0)</f>
        <v>P071</v>
      </c>
      <c r="C60" s="12">
        <v>6</v>
      </c>
      <c r="D60" s="13" t="s">
        <v>400</v>
      </c>
      <c r="E60" s="12">
        <f t="shared" si="0"/>
        <v>2022</v>
      </c>
      <c r="F60" s="20" t="s">
        <v>624</v>
      </c>
      <c r="G60" s="13" t="s">
        <v>625</v>
      </c>
      <c r="I60" s="21">
        <f>'05'!E70</f>
        <v>0</v>
      </c>
      <c r="J60" s="21" t="s">
        <v>404</v>
      </c>
      <c r="K60" s="22">
        <f>INDEX(PA_EXTRACAOITEM!C:C,MATCH(F60,PA_EXTRACAOITEM!A:A,0),0)</f>
        <v>0</v>
      </c>
      <c r="N60" s="11" t="s">
        <v>626</v>
      </c>
      <c r="O60" s="11">
        <v>12100413</v>
      </c>
      <c r="P60" s="11" t="s">
        <v>627</v>
      </c>
    </row>
    <row r="61" spans="2:16" ht="12.75">
      <c r="B61" s="11" t="str">
        <f>INDEX(SUM!D:D,MATCH(SUM!$F$3,SUM!B:B,0),0)</f>
        <v>P071</v>
      </c>
      <c r="C61" s="12">
        <v>6</v>
      </c>
      <c r="D61" s="13" t="s">
        <v>400</v>
      </c>
      <c r="E61" s="12">
        <f t="shared" si="0"/>
        <v>2022</v>
      </c>
      <c r="F61" s="20" t="s">
        <v>628</v>
      </c>
      <c r="G61" s="13" t="s">
        <v>629</v>
      </c>
      <c r="I61" s="21">
        <f>'05'!E71</f>
        <v>0</v>
      </c>
      <c r="J61" s="21" t="s">
        <v>404</v>
      </c>
      <c r="K61" s="22">
        <f>INDEX(PA_EXTRACAOITEM!C:C,MATCH(F61,PA_EXTRACAOITEM!A:A,0),0)</f>
        <v>0</v>
      </c>
      <c r="N61" s="11" t="s">
        <v>630</v>
      </c>
      <c r="O61" s="11">
        <v>12100414</v>
      </c>
      <c r="P61" s="11" t="s">
        <v>631</v>
      </c>
    </row>
    <row r="62" spans="2:16" ht="12.75">
      <c r="B62" s="11" t="str">
        <f>INDEX(SUM!D:D,MATCH(SUM!$F$3,SUM!B:B,0),0)</f>
        <v>P071</v>
      </c>
      <c r="C62" s="12">
        <v>6</v>
      </c>
      <c r="D62" s="13" t="s">
        <v>400</v>
      </c>
      <c r="E62" s="12">
        <f t="shared" si="0"/>
        <v>2022</v>
      </c>
      <c r="F62" s="20" t="s">
        <v>632</v>
      </c>
      <c r="G62" s="13" t="s">
        <v>633</v>
      </c>
      <c r="I62" s="21">
        <f>'05'!E72</f>
        <v>0</v>
      </c>
      <c r="J62" s="21" t="s">
        <v>404</v>
      </c>
      <c r="K62" s="22">
        <f>INDEX(PA_EXTRACAOITEM!C:C,MATCH(F62,PA_EXTRACAOITEM!A:A,0),0)</f>
        <v>0</v>
      </c>
      <c r="N62" s="11" t="s">
        <v>634</v>
      </c>
      <c r="O62" s="11">
        <v>12100421</v>
      </c>
      <c r="P62" s="11" t="s">
        <v>635</v>
      </c>
    </row>
    <row r="63" spans="2:16" ht="12.75">
      <c r="B63" s="11" t="str">
        <f>INDEX(SUM!D:D,MATCH(SUM!$F$3,SUM!B:B,0),0)</f>
        <v>P071</v>
      </c>
      <c r="C63" s="12">
        <v>6</v>
      </c>
      <c r="D63" s="13" t="s">
        <v>400</v>
      </c>
      <c r="E63" s="12">
        <f t="shared" si="0"/>
        <v>2022</v>
      </c>
      <c r="F63" s="20" t="s">
        <v>636</v>
      </c>
      <c r="G63" s="13" t="s">
        <v>637</v>
      </c>
      <c r="I63" s="21">
        <f>'05'!E73</f>
        <v>0</v>
      </c>
      <c r="J63" s="21" t="s">
        <v>404</v>
      </c>
      <c r="K63" s="22">
        <f>INDEX(PA_EXTRACAOITEM!C:C,MATCH(F63,PA_EXTRACAOITEM!A:A,0),0)</f>
        <v>0</v>
      </c>
      <c r="N63" s="11" t="s">
        <v>638</v>
      </c>
      <c r="O63" s="11">
        <v>12100422</v>
      </c>
      <c r="P63" s="11" t="s">
        <v>639</v>
      </c>
    </row>
    <row r="64" spans="2:16" ht="12.75">
      <c r="B64" s="11" t="str">
        <f>INDEX(SUM!D:D,MATCH(SUM!$F$3,SUM!B:B,0),0)</f>
        <v>P071</v>
      </c>
      <c r="C64" s="12">
        <v>6</v>
      </c>
      <c r="D64" s="13" t="s">
        <v>400</v>
      </c>
      <c r="E64" s="12">
        <f t="shared" si="0"/>
        <v>2022</v>
      </c>
      <c r="F64" s="20" t="s">
        <v>640</v>
      </c>
      <c r="G64" s="13" t="s">
        <v>641</v>
      </c>
      <c r="I64" s="21">
        <f>'05'!E74</f>
        <v>0</v>
      </c>
      <c r="J64" s="21" t="s">
        <v>404</v>
      </c>
      <c r="K64" s="22">
        <f>INDEX(PA_EXTRACAOITEM!C:C,MATCH(F64,PA_EXTRACAOITEM!A:A,0),0)</f>
        <v>0</v>
      </c>
      <c r="N64" s="11" t="s">
        <v>642</v>
      </c>
      <c r="O64" s="11">
        <v>12100423</v>
      </c>
      <c r="P64" s="11" t="s">
        <v>643</v>
      </c>
    </row>
    <row r="65" spans="2:16" ht="12.75">
      <c r="B65" s="11" t="str">
        <f>INDEX(SUM!D:D,MATCH(SUM!$F$3,SUM!B:B,0),0)</f>
        <v>P071</v>
      </c>
      <c r="C65" s="12">
        <v>6</v>
      </c>
      <c r="D65" s="13" t="s">
        <v>400</v>
      </c>
      <c r="E65" s="12">
        <f t="shared" si="0"/>
        <v>2022</v>
      </c>
      <c r="F65" s="20" t="s">
        <v>644</v>
      </c>
      <c r="G65" s="13" t="s">
        <v>645</v>
      </c>
      <c r="I65" s="21">
        <f>'05'!E75</f>
        <v>0</v>
      </c>
      <c r="J65" s="21" t="s">
        <v>404</v>
      </c>
      <c r="K65" s="22">
        <f>INDEX(PA_EXTRACAOITEM!C:C,MATCH(F65,PA_EXTRACAOITEM!A:A,0),0)</f>
        <v>0</v>
      </c>
      <c r="N65" s="11" t="s">
        <v>646</v>
      </c>
      <c r="O65" s="11">
        <v>12100431</v>
      </c>
      <c r="P65" s="11" t="s">
        <v>647</v>
      </c>
    </row>
    <row r="66" spans="2:16" ht="12.75">
      <c r="B66" s="11" t="str">
        <f>INDEX(SUM!D:D,MATCH(SUM!$F$3,SUM!B:B,0),0)</f>
        <v>P071</v>
      </c>
      <c r="C66" s="12">
        <v>6</v>
      </c>
      <c r="D66" s="13" t="s">
        <v>400</v>
      </c>
      <c r="E66" s="12">
        <f t="shared" si="0"/>
        <v>2022</v>
      </c>
      <c r="F66" s="20" t="s">
        <v>648</v>
      </c>
      <c r="G66" s="13" t="s">
        <v>649</v>
      </c>
      <c r="H66" s="11" t="s">
        <v>650</v>
      </c>
      <c r="I66" s="21">
        <f>'05'!E76</f>
        <v>21835237.800000004</v>
      </c>
      <c r="J66" s="21" t="s">
        <v>404</v>
      </c>
      <c r="K66" s="22" t="str">
        <f>INDEX(PA_EXTRACAOITEM!C:C,MATCH(F66,PA_EXTRACAOITEM!A:A,0),0)</f>
        <v>DESPESA TOTAL COM PESSOAL - DTP  (1-2)</v>
      </c>
      <c r="N66" s="11" t="s">
        <v>651</v>
      </c>
      <c r="O66" s="11">
        <v>12100432</v>
      </c>
      <c r="P66" s="11" t="s">
        <v>652</v>
      </c>
    </row>
    <row r="67" spans="2:16" ht="12.75">
      <c r="B67" s="11" t="str">
        <f>INDEX(SUM!D:D,MATCH(SUM!$F$3,SUM!B:B,0),0)</f>
        <v>P071</v>
      </c>
      <c r="C67" s="12">
        <v>6</v>
      </c>
      <c r="D67" s="13" t="s">
        <v>400</v>
      </c>
      <c r="E67" s="12">
        <f t="shared" si="0"/>
        <v>2022</v>
      </c>
      <c r="F67" s="20" t="s">
        <v>653</v>
      </c>
      <c r="G67" s="13" t="s">
        <v>654</v>
      </c>
      <c r="H67" s="11" t="s">
        <v>655</v>
      </c>
      <c r="I67" s="21">
        <f>'05'!E78</f>
        <v>600000</v>
      </c>
      <c r="J67" s="21" t="s">
        <v>404</v>
      </c>
      <c r="K67" s="22" t="str">
        <f>INDEX(PA_EXTRACAOITEM!C:C,MATCH(F67,PA_EXTRACAOITEM!A:A,0),0)</f>
        <v>(-) Transferências obrigatórias da União relativas às emendas individuais (§ 16, art. 166 da CF)</v>
      </c>
      <c r="N67" s="11" t="s">
        <v>656</v>
      </c>
      <c r="O67" s="11">
        <v>12100441</v>
      </c>
      <c r="P67" s="11" t="s">
        <v>657</v>
      </c>
    </row>
    <row r="68" spans="2:11" ht="12.75">
      <c r="B68" s="11" t="str">
        <f>INDEX(SUM!D:D,MATCH(SUM!$F$3,SUM!B:B,0),0)</f>
        <v>P071</v>
      </c>
      <c r="C68" s="12">
        <v>7</v>
      </c>
      <c r="D68" s="13" t="s">
        <v>400</v>
      </c>
      <c r="E68" s="12">
        <f t="shared" si="0"/>
        <v>2022</v>
      </c>
      <c r="F68" s="20" t="s">
        <v>658</v>
      </c>
      <c r="G68" s="13" t="s">
        <v>654</v>
      </c>
      <c r="H68" s="11" t="s">
        <v>659</v>
      </c>
      <c r="I68" s="21">
        <f>'05'!E79</f>
        <v>300000</v>
      </c>
      <c r="J68" s="21"/>
      <c r="K68" s="22"/>
    </row>
    <row r="69" spans="2:11" ht="12.75">
      <c r="B69" s="11" t="str">
        <f>INDEX(SUM!D:D,MATCH(SUM!$F$3,SUM!B:B,0),0)</f>
        <v>P071</v>
      </c>
      <c r="C69" s="12">
        <v>6</v>
      </c>
      <c r="D69" s="13" t="s">
        <v>400</v>
      </c>
      <c r="E69" s="12">
        <f t="shared" si="0"/>
        <v>2022</v>
      </c>
      <c r="F69" s="20" t="str">
        <f aca="true" t="shared" si="1" ref="F69:F127">SUBSTITUTE(F10,"]","")&amp;"_L]"</f>
        <v>[DTP_Valor_3_L]</v>
      </c>
      <c r="G69" s="13" t="s">
        <v>402</v>
      </c>
      <c r="H69" s="11" t="s">
        <v>403</v>
      </c>
      <c r="I69" s="21">
        <f>'05'!F13</f>
        <v>85496</v>
      </c>
      <c r="J69" s="21" t="s">
        <v>404</v>
      </c>
      <c r="K69" s="22"/>
    </row>
    <row r="70" spans="2:11" ht="12.75">
      <c r="B70" s="11" t="str">
        <f>INDEX(SUM!D:D,MATCH(SUM!$F$3,SUM!B:B,0),0)</f>
        <v>P071</v>
      </c>
      <c r="C70" s="12">
        <v>6</v>
      </c>
      <c r="D70" s="13" t="s">
        <v>400</v>
      </c>
      <c r="E70" s="12">
        <f t="shared" si="0"/>
        <v>2022</v>
      </c>
      <c r="F70" s="20" t="str">
        <f t="shared" si="1"/>
        <v>[DTP_Valor_5_L]</v>
      </c>
      <c r="G70" s="13" t="s">
        <v>408</v>
      </c>
      <c r="H70" s="11" t="s">
        <v>409</v>
      </c>
      <c r="I70" s="21">
        <f>'05'!F14</f>
        <v>813025.25</v>
      </c>
      <c r="J70" s="21" t="s">
        <v>404</v>
      </c>
      <c r="K70" s="22"/>
    </row>
    <row r="71" spans="2:11" ht="12.75">
      <c r="B71" s="11" t="str">
        <f>INDEX(SUM!D:D,MATCH(SUM!$F$3,SUM!B:B,0),0)</f>
        <v>P071</v>
      </c>
      <c r="C71" s="12">
        <v>6</v>
      </c>
      <c r="D71" s="13" t="s">
        <v>400</v>
      </c>
      <c r="E71" s="12">
        <f t="shared" si="0"/>
        <v>2022</v>
      </c>
      <c r="F71" s="20" t="str">
        <f t="shared" si="1"/>
        <v>[DTP_Valor_6_L]</v>
      </c>
      <c r="G71" s="13" t="s">
        <v>413</v>
      </c>
      <c r="H71" s="11" t="s">
        <v>414</v>
      </c>
      <c r="I71" s="21">
        <f>'05'!F15</f>
        <v>208118.15</v>
      </c>
      <c r="J71" s="21" t="s">
        <v>404</v>
      </c>
      <c r="K71" s="22"/>
    </row>
    <row r="72" spans="2:11" ht="12.75">
      <c r="B72" s="11" t="str">
        <f>INDEX(SUM!D:D,MATCH(SUM!$F$3,SUM!B:B,0),0)</f>
        <v>P071</v>
      </c>
      <c r="C72" s="12">
        <v>6</v>
      </c>
      <c r="D72" s="13" t="s">
        <v>400</v>
      </c>
      <c r="E72" s="12">
        <f t="shared" si="0"/>
        <v>2022</v>
      </c>
      <c r="F72" s="20" t="str">
        <f t="shared" si="1"/>
        <v>[DTP_Valor_7_L]</v>
      </c>
      <c r="G72" s="13" t="s">
        <v>418</v>
      </c>
      <c r="H72" s="11" t="s">
        <v>419</v>
      </c>
      <c r="I72" s="21">
        <f>'05'!F16</f>
        <v>0</v>
      </c>
      <c r="J72" s="21" t="s">
        <v>404</v>
      </c>
      <c r="K72" s="22"/>
    </row>
    <row r="73" spans="2:11" ht="12.75">
      <c r="B73" s="11" t="str">
        <f>INDEX(SUM!D:D,MATCH(SUM!$F$3,SUM!B:B,0),0)</f>
        <v>P071</v>
      </c>
      <c r="C73" s="12">
        <v>6</v>
      </c>
      <c r="D73" s="13" t="s">
        <v>400</v>
      </c>
      <c r="E73" s="12">
        <f t="shared" si="0"/>
        <v>2022</v>
      </c>
      <c r="F73" s="20" t="str">
        <f t="shared" si="1"/>
        <v>[DTP_Valor_8_L]</v>
      </c>
      <c r="G73" s="13" t="s">
        <v>423</v>
      </c>
      <c r="H73" s="11" t="s">
        <v>424</v>
      </c>
      <c r="I73" s="21">
        <f>'05'!F17</f>
        <v>0</v>
      </c>
      <c r="J73" s="21" t="s">
        <v>404</v>
      </c>
      <c r="K73" s="22"/>
    </row>
    <row r="74" spans="2:11" ht="12.75">
      <c r="B74" s="11" t="str">
        <f>INDEX(SUM!D:D,MATCH(SUM!$F$3,SUM!B:B,0),0)</f>
        <v>P071</v>
      </c>
      <c r="C74" s="12">
        <v>6</v>
      </c>
      <c r="D74" s="13" t="s">
        <v>400</v>
      </c>
      <c r="E74" s="12">
        <f aca="true" t="shared" si="2" ref="E74:E137">+$E$3</f>
        <v>2022</v>
      </c>
      <c r="F74" s="20" t="str">
        <f t="shared" si="1"/>
        <v>[DTP_Valor_9_L]</v>
      </c>
      <c r="G74" s="13" t="s">
        <v>428</v>
      </c>
      <c r="H74" s="11" t="s">
        <v>429</v>
      </c>
      <c r="I74" s="21">
        <f>'05'!F18</f>
        <v>0</v>
      </c>
      <c r="J74" s="21" t="s">
        <v>404</v>
      </c>
      <c r="K74" s="22"/>
    </row>
    <row r="75" spans="2:11" ht="12.75">
      <c r="B75" s="11" t="str">
        <f>INDEX(SUM!D:D,MATCH(SUM!$F$3,SUM!B:B,0),0)</f>
        <v>P071</v>
      </c>
      <c r="C75" s="12">
        <v>6</v>
      </c>
      <c r="D75" s="13" t="s">
        <v>400</v>
      </c>
      <c r="E75" s="12">
        <f t="shared" si="2"/>
        <v>2022</v>
      </c>
      <c r="F75" s="20" t="str">
        <f t="shared" si="1"/>
        <v>[DTP_Valor_10_L]</v>
      </c>
      <c r="G75" s="13" t="s">
        <v>433</v>
      </c>
      <c r="H75" s="11" t="s">
        <v>434</v>
      </c>
      <c r="I75" s="21">
        <f>'05'!F19</f>
        <v>0</v>
      </c>
      <c r="J75" s="21" t="s">
        <v>404</v>
      </c>
      <c r="K75" s="22"/>
    </row>
    <row r="76" spans="2:11" ht="12.75">
      <c r="B76" s="11" t="str">
        <f>INDEX(SUM!D:D,MATCH(SUM!$F$3,SUM!B:B,0),0)</f>
        <v>P071</v>
      </c>
      <c r="C76" s="12">
        <v>6</v>
      </c>
      <c r="D76" s="13" t="s">
        <v>400</v>
      </c>
      <c r="E76" s="12">
        <f t="shared" si="2"/>
        <v>2022</v>
      </c>
      <c r="F76" s="20" t="str">
        <f t="shared" si="1"/>
        <v>[DTP_Valor_10.1_L]</v>
      </c>
      <c r="G76" s="13" t="s">
        <v>438</v>
      </c>
      <c r="H76" s="11" t="s">
        <v>439</v>
      </c>
      <c r="I76" s="21">
        <f>'05'!F20</f>
        <v>0</v>
      </c>
      <c r="J76" s="21" t="s">
        <v>440</v>
      </c>
      <c r="K76" s="22"/>
    </row>
    <row r="77" spans="2:11" ht="12.75">
      <c r="B77" s="11" t="str">
        <f>INDEX(SUM!D:D,MATCH(SUM!$F$3,SUM!B:B,0),0)</f>
        <v>P071</v>
      </c>
      <c r="C77" s="12">
        <v>6</v>
      </c>
      <c r="D77" s="13" t="s">
        <v>400</v>
      </c>
      <c r="E77" s="12">
        <f t="shared" si="2"/>
        <v>2022</v>
      </c>
      <c r="F77" s="20" t="str">
        <f t="shared" si="1"/>
        <v>[DTP_Valor_12_L]</v>
      </c>
      <c r="G77" s="13" t="s">
        <v>442</v>
      </c>
      <c r="I77" s="21">
        <f>'05'!F22</f>
        <v>0</v>
      </c>
      <c r="J77" s="21" t="s">
        <v>404</v>
      </c>
      <c r="K77" s="22"/>
    </row>
    <row r="78" spans="2:11" ht="12.75">
      <c r="B78" s="11" t="str">
        <f>INDEX(SUM!D:D,MATCH(SUM!$F$3,SUM!B:B,0),0)</f>
        <v>P071</v>
      </c>
      <c r="C78" s="12">
        <v>6</v>
      </c>
      <c r="D78" s="13" t="s">
        <v>400</v>
      </c>
      <c r="E78" s="12">
        <f t="shared" si="2"/>
        <v>2022</v>
      </c>
      <c r="F78" s="20" t="str">
        <f t="shared" si="1"/>
        <v>[DTP_Valor_13_L]</v>
      </c>
      <c r="G78" s="13" t="s">
        <v>446</v>
      </c>
      <c r="I78" s="21">
        <f>'05'!F23</f>
        <v>0</v>
      </c>
      <c r="J78" s="21" t="s">
        <v>404</v>
      </c>
      <c r="K78" s="22"/>
    </row>
    <row r="79" spans="2:11" ht="12.75">
      <c r="B79" s="11" t="str">
        <f>INDEX(SUM!D:D,MATCH(SUM!$F$3,SUM!B:B,0),0)</f>
        <v>P071</v>
      </c>
      <c r="C79" s="12">
        <v>6</v>
      </c>
      <c r="D79" s="13" t="s">
        <v>400</v>
      </c>
      <c r="E79" s="12">
        <f t="shared" si="2"/>
        <v>2022</v>
      </c>
      <c r="F79" s="20" t="str">
        <f t="shared" si="1"/>
        <v>[DTP_Valor_14_L]</v>
      </c>
      <c r="G79" s="13" t="s">
        <v>450</v>
      </c>
      <c r="I79" s="21">
        <f>'05'!F24</f>
        <v>0</v>
      </c>
      <c r="J79" s="21" t="s">
        <v>404</v>
      </c>
      <c r="K79" s="22"/>
    </row>
    <row r="80" spans="2:11" ht="12.75">
      <c r="B80" s="11" t="str">
        <f>INDEX(SUM!D:D,MATCH(SUM!$F$3,SUM!B:B,0),0)</f>
        <v>P071</v>
      </c>
      <c r="C80" s="12">
        <v>6</v>
      </c>
      <c r="D80" s="13" t="s">
        <v>400</v>
      </c>
      <c r="E80" s="12">
        <f t="shared" si="2"/>
        <v>2022</v>
      </c>
      <c r="F80" s="20" t="str">
        <f t="shared" si="1"/>
        <v>[DTP_Valor_15_L]</v>
      </c>
      <c r="G80" s="13" t="s">
        <v>454</v>
      </c>
      <c r="I80" s="21">
        <f>'05'!F25</f>
        <v>0</v>
      </c>
      <c r="J80" s="21" t="s">
        <v>404</v>
      </c>
      <c r="K80" s="22"/>
    </row>
    <row r="81" spans="2:11" ht="12.75">
      <c r="B81" s="11" t="str">
        <f>INDEX(SUM!D:D,MATCH(SUM!$F$3,SUM!B:B,0),0)</f>
        <v>P071</v>
      </c>
      <c r="C81" s="12">
        <v>6</v>
      </c>
      <c r="D81" s="13" t="s">
        <v>400</v>
      </c>
      <c r="E81" s="12">
        <f t="shared" si="2"/>
        <v>2022</v>
      </c>
      <c r="F81" s="20" t="str">
        <f t="shared" si="1"/>
        <v>[DTP_Valor_16_L]</v>
      </c>
      <c r="G81" s="13" t="s">
        <v>458</v>
      </c>
      <c r="I81" s="21">
        <f>'05'!F26</f>
        <v>0</v>
      </c>
      <c r="J81" s="21" t="s">
        <v>404</v>
      </c>
      <c r="K81" s="22"/>
    </row>
    <row r="82" spans="2:11" ht="12.75">
      <c r="B82" s="11" t="str">
        <f>INDEX(SUM!D:D,MATCH(SUM!$F$3,SUM!B:B,0),0)</f>
        <v>P071</v>
      </c>
      <c r="C82" s="12">
        <v>6</v>
      </c>
      <c r="D82" s="13" t="s">
        <v>400</v>
      </c>
      <c r="E82" s="12">
        <f t="shared" si="2"/>
        <v>2022</v>
      </c>
      <c r="F82" s="20" t="str">
        <f t="shared" si="1"/>
        <v>[DTP_Valor_17_L]</v>
      </c>
      <c r="G82" s="13" t="s">
        <v>462</v>
      </c>
      <c r="I82" s="21">
        <f>'05'!F27</f>
        <v>0</v>
      </c>
      <c r="J82" s="21" t="s">
        <v>404</v>
      </c>
      <c r="K82" s="22"/>
    </row>
    <row r="83" spans="2:11" ht="12.75">
      <c r="B83" s="11" t="str">
        <f>INDEX(SUM!D:D,MATCH(SUM!$F$3,SUM!B:B,0),0)</f>
        <v>P071</v>
      </c>
      <c r="C83" s="12">
        <v>6</v>
      </c>
      <c r="D83" s="13" t="s">
        <v>400</v>
      </c>
      <c r="E83" s="12">
        <f t="shared" si="2"/>
        <v>2022</v>
      </c>
      <c r="F83" s="20" t="str">
        <f t="shared" si="1"/>
        <v>[DTP_Valor_18_L]</v>
      </c>
      <c r="G83" s="13" t="s">
        <v>466</v>
      </c>
      <c r="I83" s="21">
        <f>'05'!F28</f>
        <v>0</v>
      </c>
      <c r="J83" s="21" t="s">
        <v>404</v>
      </c>
      <c r="K83" s="22"/>
    </row>
    <row r="84" spans="2:11" ht="12.75">
      <c r="B84" s="11" t="str">
        <f>INDEX(SUM!D:D,MATCH(SUM!$F$3,SUM!B:B,0),0)</f>
        <v>P071</v>
      </c>
      <c r="C84" s="12">
        <v>6</v>
      </c>
      <c r="D84" s="13" t="s">
        <v>400</v>
      </c>
      <c r="E84" s="12">
        <f t="shared" si="2"/>
        <v>2022</v>
      </c>
      <c r="F84" s="20" t="str">
        <f t="shared" si="1"/>
        <v>[DTP_Valor_19_L]</v>
      </c>
      <c r="G84" s="13" t="s">
        <v>470</v>
      </c>
      <c r="I84" s="21">
        <f>'05'!F29</f>
        <v>0</v>
      </c>
      <c r="J84" s="21" t="s">
        <v>404</v>
      </c>
      <c r="K84" s="22"/>
    </row>
    <row r="85" spans="2:11" ht="12.75">
      <c r="B85" s="11" t="str">
        <f>INDEX(SUM!D:D,MATCH(SUM!$F$3,SUM!B:B,0),0)</f>
        <v>P071</v>
      </c>
      <c r="C85" s="12">
        <v>6</v>
      </c>
      <c r="D85" s="13" t="s">
        <v>400</v>
      </c>
      <c r="E85" s="12">
        <f t="shared" si="2"/>
        <v>2022</v>
      </c>
      <c r="F85" s="20" t="str">
        <f t="shared" si="1"/>
        <v>[DTP_Valor_20_L]</v>
      </c>
      <c r="G85" s="13" t="s">
        <v>474</v>
      </c>
      <c r="I85" s="21">
        <f>'05'!F30</f>
        <v>0</v>
      </c>
      <c r="J85" s="21" t="s">
        <v>404</v>
      </c>
      <c r="K85" s="22"/>
    </row>
    <row r="86" spans="2:11" ht="12.75">
      <c r="B86" s="11" t="str">
        <f>INDEX(SUM!D:D,MATCH(SUM!$F$3,SUM!B:B,0),0)</f>
        <v>P071</v>
      </c>
      <c r="C86" s="12">
        <v>6</v>
      </c>
      <c r="D86" s="13" t="s">
        <v>400</v>
      </c>
      <c r="E86" s="12">
        <f t="shared" si="2"/>
        <v>2022</v>
      </c>
      <c r="F86" s="20" t="str">
        <f t="shared" si="1"/>
        <v>[DTP_Valor_21_L]</v>
      </c>
      <c r="G86" s="13" t="s">
        <v>478</v>
      </c>
      <c r="I86" s="21">
        <f>'05'!F31</f>
        <v>0</v>
      </c>
      <c r="J86" s="21" t="s">
        <v>404</v>
      </c>
      <c r="K86" s="22"/>
    </row>
    <row r="87" spans="2:11" ht="12.75">
      <c r="B87" s="11" t="str">
        <f>INDEX(SUM!D:D,MATCH(SUM!$F$3,SUM!B:B,0),0)</f>
        <v>P071</v>
      </c>
      <c r="C87" s="12">
        <v>6</v>
      </c>
      <c r="D87" s="13" t="s">
        <v>400</v>
      </c>
      <c r="E87" s="12">
        <f t="shared" si="2"/>
        <v>2022</v>
      </c>
      <c r="F87" s="20" t="str">
        <f t="shared" si="1"/>
        <v>[DTP_Valor_21.1.1_L]</v>
      </c>
      <c r="G87" s="13" t="s">
        <v>482</v>
      </c>
      <c r="H87" s="11" t="s">
        <v>483</v>
      </c>
      <c r="I87" s="21">
        <f>'05'!F33</f>
        <v>0</v>
      </c>
      <c r="J87" s="21" t="s">
        <v>404</v>
      </c>
      <c r="K87" s="22"/>
    </row>
    <row r="88" spans="2:11" ht="12.75">
      <c r="B88" s="11" t="str">
        <f>INDEX(SUM!D:D,MATCH(SUM!$F$3,SUM!B:B,0),0)</f>
        <v>P071</v>
      </c>
      <c r="C88" s="12">
        <v>6</v>
      </c>
      <c r="D88" s="13" t="s">
        <v>400</v>
      </c>
      <c r="E88" s="12">
        <f t="shared" si="2"/>
        <v>2022</v>
      </c>
      <c r="F88" s="20" t="str">
        <f t="shared" si="1"/>
        <v>[DTP_Valor_21.1.2_L]</v>
      </c>
      <c r="G88" s="13" t="s">
        <v>487</v>
      </c>
      <c r="H88" s="11" t="s">
        <v>488</v>
      </c>
      <c r="I88" s="21">
        <f>'05'!F34</f>
        <v>0</v>
      </c>
      <c r="J88" s="21" t="s">
        <v>404</v>
      </c>
      <c r="K88" s="22"/>
    </row>
    <row r="89" spans="2:11" ht="12.75">
      <c r="B89" s="11" t="str">
        <f>INDEX(SUM!D:D,MATCH(SUM!$F$3,SUM!B:B,0),0)</f>
        <v>P071</v>
      </c>
      <c r="C89" s="12">
        <v>6</v>
      </c>
      <c r="D89" s="13" t="s">
        <v>400</v>
      </c>
      <c r="E89" s="12">
        <f t="shared" si="2"/>
        <v>2022</v>
      </c>
      <c r="F89" s="20" t="str">
        <f t="shared" si="1"/>
        <v>[DTP_Valor_21.1.3_L]</v>
      </c>
      <c r="G89" s="13" t="s">
        <v>492</v>
      </c>
      <c r="H89" s="11" t="s">
        <v>493</v>
      </c>
      <c r="I89" s="21">
        <f>'05'!F35</f>
        <v>0</v>
      </c>
      <c r="J89" s="21" t="s">
        <v>404</v>
      </c>
      <c r="K89" s="22"/>
    </row>
    <row r="90" spans="2:11" ht="12.75">
      <c r="B90" s="11" t="str">
        <f>INDEX(SUM!D:D,MATCH(SUM!$F$3,SUM!B:B,0),0)</f>
        <v>P071</v>
      </c>
      <c r="C90" s="12">
        <v>6</v>
      </c>
      <c r="D90" s="13" t="s">
        <v>400</v>
      </c>
      <c r="E90" s="12">
        <f t="shared" si="2"/>
        <v>2022</v>
      </c>
      <c r="F90" s="20" t="str">
        <f t="shared" si="1"/>
        <v>[DTP_Valor_21.1.4_L]</v>
      </c>
      <c r="G90" s="13" t="s">
        <v>497</v>
      </c>
      <c r="H90" s="11" t="s">
        <v>498</v>
      </c>
      <c r="I90" s="21">
        <f>'05'!F36</f>
        <v>0</v>
      </c>
      <c r="J90" s="21" t="s">
        <v>404</v>
      </c>
      <c r="K90" s="22"/>
    </row>
    <row r="91" spans="2:11" ht="12.75">
      <c r="B91" s="11" t="str">
        <f>INDEX(SUM!D:D,MATCH(SUM!$F$3,SUM!B:B,0),0)</f>
        <v>P071</v>
      </c>
      <c r="C91" s="12">
        <v>6</v>
      </c>
      <c r="D91" s="13" t="s">
        <v>400</v>
      </c>
      <c r="E91" s="12">
        <f t="shared" si="2"/>
        <v>2022</v>
      </c>
      <c r="F91" s="20" t="str">
        <f t="shared" si="1"/>
        <v>[DTP_Valor_23_L]</v>
      </c>
      <c r="G91" s="13" t="s">
        <v>502</v>
      </c>
      <c r="H91" s="11" t="s">
        <v>503</v>
      </c>
      <c r="I91" s="21">
        <f>'05'!F38</f>
        <v>0</v>
      </c>
      <c r="J91" s="21" t="s">
        <v>404</v>
      </c>
      <c r="K91" s="22"/>
    </row>
    <row r="92" spans="2:11" ht="12.75">
      <c r="B92" s="11" t="str">
        <f>INDEX(SUM!D:D,MATCH(SUM!$F$3,SUM!B:B,0),0)</f>
        <v>P071</v>
      </c>
      <c r="C92" s="12">
        <v>6</v>
      </c>
      <c r="D92" s="13" t="s">
        <v>400</v>
      </c>
      <c r="E92" s="12">
        <f t="shared" si="2"/>
        <v>2022</v>
      </c>
      <c r="F92" s="20" t="str">
        <f t="shared" si="1"/>
        <v>[DTP_Valor_24_L]</v>
      </c>
      <c r="G92" s="13" t="s">
        <v>507</v>
      </c>
      <c r="H92" s="11" t="s">
        <v>508</v>
      </c>
      <c r="I92" s="21">
        <f>'05'!F39</f>
        <v>0</v>
      </c>
      <c r="J92" s="21" t="s">
        <v>404</v>
      </c>
      <c r="K92" s="22"/>
    </row>
    <row r="93" spans="2:11" ht="12.75">
      <c r="B93" s="11" t="str">
        <f>INDEX(SUM!D:D,MATCH(SUM!$F$3,SUM!B:B,0),0)</f>
        <v>P071</v>
      </c>
      <c r="C93" s="12">
        <v>6</v>
      </c>
      <c r="D93" s="13" t="s">
        <v>400</v>
      </c>
      <c r="E93" s="12">
        <f t="shared" si="2"/>
        <v>2022</v>
      </c>
      <c r="F93" s="20" t="str">
        <f t="shared" si="1"/>
        <v>[DTP_Valor_25_L]</v>
      </c>
      <c r="G93" s="13" t="s">
        <v>512</v>
      </c>
      <c r="H93" s="11" t="s">
        <v>513</v>
      </c>
      <c r="I93" s="21">
        <f>'05'!F40</f>
        <v>0</v>
      </c>
      <c r="J93" s="21" t="s">
        <v>404</v>
      </c>
      <c r="K93" s="22"/>
    </row>
    <row r="94" spans="2:11" ht="12.75">
      <c r="B94" s="11" t="str">
        <f>INDEX(SUM!D:D,MATCH(SUM!$F$3,SUM!B:B,0),0)</f>
        <v>P071</v>
      </c>
      <c r="C94" s="12">
        <v>6</v>
      </c>
      <c r="D94" s="13" t="s">
        <v>400</v>
      </c>
      <c r="E94" s="12">
        <f t="shared" si="2"/>
        <v>2022</v>
      </c>
      <c r="F94" s="20" t="str">
        <f t="shared" si="1"/>
        <v>[DTP_Valor_26_L]</v>
      </c>
      <c r="G94" s="13" t="s">
        <v>517</v>
      </c>
      <c r="H94" s="11" t="s">
        <v>518</v>
      </c>
      <c r="I94" s="21">
        <f>'05'!F41</f>
        <v>0</v>
      </c>
      <c r="J94" s="21" t="s">
        <v>404</v>
      </c>
      <c r="K94" s="22"/>
    </row>
    <row r="95" spans="2:11" ht="12.75">
      <c r="B95" s="11" t="str">
        <f>INDEX(SUM!D:D,MATCH(SUM!$F$3,SUM!B:B,0),0)</f>
        <v>P071</v>
      </c>
      <c r="C95" s="12">
        <v>6</v>
      </c>
      <c r="D95" s="13" t="s">
        <v>400</v>
      </c>
      <c r="E95" s="12">
        <f t="shared" si="2"/>
        <v>2022</v>
      </c>
      <c r="F95" s="20" t="str">
        <f t="shared" si="1"/>
        <v>[DTP_Valor_27_L]</v>
      </c>
      <c r="G95" s="13" t="s">
        <v>522</v>
      </c>
      <c r="H95" s="11" t="s">
        <v>523</v>
      </c>
      <c r="I95" s="21">
        <f>'05'!F42</f>
        <v>0</v>
      </c>
      <c r="J95" s="21" t="s">
        <v>404</v>
      </c>
      <c r="K95" s="22"/>
    </row>
    <row r="96" spans="2:11" ht="12.75">
      <c r="B96" s="11" t="str">
        <f>INDEX(SUM!D:D,MATCH(SUM!$F$3,SUM!B:B,0),0)</f>
        <v>P071</v>
      </c>
      <c r="C96" s="12">
        <v>6</v>
      </c>
      <c r="D96" s="13" t="s">
        <v>400</v>
      </c>
      <c r="E96" s="12">
        <f t="shared" si="2"/>
        <v>2022</v>
      </c>
      <c r="F96" s="20" t="str">
        <f t="shared" si="1"/>
        <v>[DTP_Valor_28_L]</v>
      </c>
      <c r="G96" s="13" t="s">
        <v>527</v>
      </c>
      <c r="H96" s="11" t="s">
        <v>528</v>
      </c>
      <c r="I96" s="21">
        <f>'05'!F43</f>
        <v>0</v>
      </c>
      <c r="J96" s="21" t="s">
        <v>404</v>
      </c>
      <c r="K96" s="22"/>
    </row>
    <row r="97" spans="2:11" ht="12.75">
      <c r="B97" s="11" t="str">
        <f>INDEX(SUM!D:D,MATCH(SUM!$F$3,SUM!B:B,0),0)</f>
        <v>P071</v>
      </c>
      <c r="C97" s="12">
        <v>6</v>
      </c>
      <c r="D97" s="13" t="s">
        <v>400</v>
      </c>
      <c r="E97" s="12">
        <f t="shared" si="2"/>
        <v>2022</v>
      </c>
      <c r="F97" s="20" t="str">
        <f t="shared" si="1"/>
        <v>[DTP_Valor_28.1_L]</v>
      </c>
      <c r="G97" s="13" t="s">
        <v>532</v>
      </c>
      <c r="H97" s="11" t="s">
        <v>439</v>
      </c>
      <c r="I97" s="21">
        <f>'05'!F44</f>
        <v>0</v>
      </c>
      <c r="J97" s="21" t="s">
        <v>440</v>
      </c>
      <c r="K97" s="22"/>
    </row>
    <row r="98" spans="2:11" ht="12.75">
      <c r="B98" s="11" t="str">
        <f>INDEX(SUM!D:D,MATCH(SUM!$F$3,SUM!B:B,0),0)</f>
        <v>P071</v>
      </c>
      <c r="C98" s="12">
        <v>6</v>
      </c>
      <c r="D98" s="13" t="s">
        <v>400</v>
      </c>
      <c r="E98" s="12">
        <f t="shared" si="2"/>
        <v>2022</v>
      </c>
      <c r="F98" s="20" t="str">
        <f t="shared" si="1"/>
        <v>[DTP_Valor_30_L]</v>
      </c>
      <c r="G98" s="13" t="s">
        <v>534</v>
      </c>
      <c r="I98" s="21">
        <f>'05'!F46</f>
        <v>0</v>
      </c>
      <c r="J98" s="21" t="s">
        <v>404</v>
      </c>
      <c r="K98" s="22"/>
    </row>
    <row r="99" spans="2:11" ht="12.75">
      <c r="B99" s="11" t="str">
        <f>INDEX(SUM!D:D,MATCH(SUM!$F$3,SUM!B:B,0),0)</f>
        <v>P071</v>
      </c>
      <c r="C99" s="12">
        <v>6</v>
      </c>
      <c r="D99" s="13" t="s">
        <v>400</v>
      </c>
      <c r="E99" s="12">
        <f t="shared" si="2"/>
        <v>2022</v>
      </c>
      <c r="F99" s="20" t="str">
        <f t="shared" si="1"/>
        <v>[DTP_Valor_31_L]</v>
      </c>
      <c r="G99" s="13" t="s">
        <v>538</v>
      </c>
      <c r="I99" s="21">
        <f>'05'!F47</f>
        <v>0</v>
      </c>
      <c r="J99" s="21" t="s">
        <v>404</v>
      </c>
      <c r="K99" s="22"/>
    </row>
    <row r="100" spans="2:11" ht="12.75">
      <c r="B100" s="11" t="str">
        <f>INDEX(SUM!D:D,MATCH(SUM!$F$3,SUM!B:B,0),0)</f>
        <v>P071</v>
      </c>
      <c r="C100" s="12">
        <v>6</v>
      </c>
      <c r="D100" s="13" t="s">
        <v>400</v>
      </c>
      <c r="E100" s="12">
        <f t="shared" si="2"/>
        <v>2022</v>
      </c>
      <c r="F100" s="20" t="str">
        <f t="shared" si="1"/>
        <v>[DTP_Valor_32_L]</v>
      </c>
      <c r="G100" s="13" t="s">
        <v>542</v>
      </c>
      <c r="I100" s="21">
        <f>'05'!F48</f>
        <v>0</v>
      </c>
      <c r="J100" s="21" t="s">
        <v>404</v>
      </c>
      <c r="K100" s="22"/>
    </row>
    <row r="101" spans="2:11" ht="12.75">
      <c r="B101" s="11" t="str">
        <f>INDEX(SUM!D:D,MATCH(SUM!$F$3,SUM!B:B,0),0)</f>
        <v>P071</v>
      </c>
      <c r="C101" s="12">
        <v>6</v>
      </c>
      <c r="D101" s="13" t="s">
        <v>400</v>
      </c>
      <c r="E101" s="12">
        <f t="shared" si="2"/>
        <v>2022</v>
      </c>
      <c r="F101" s="20" t="str">
        <f t="shared" si="1"/>
        <v>[DTP_Valor_33_L]</v>
      </c>
      <c r="G101" s="13" t="s">
        <v>546</v>
      </c>
      <c r="I101" s="21">
        <f>'05'!F49</f>
        <v>0</v>
      </c>
      <c r="J101" s="21" t="s">
        <v>404</v>
      </c>
      <c r="K101" s="22"/>
    </row>
    <row r="102" spans="2:11" ht="12.75">
      <c r="B102" s="11" t="str">
        <f>INDEX(SUM!D:D,MATCH(SUM!$F$3,SUM!B:B,0),0)</f>
        <v>P071</v>
      </c>
      <c r="C102" s="12">
        <v>6</v>
      </c>
      <c r="D102" s="13" t="s">
        <v>400</v>
      </c>
      <c r="E102" s="12">
        <f t="shared" si="2"/>
        <v>2022</v>
      </c>
      <c r="F102" s="20" t="str">
        <f t="shared" si="1"/>
        <v>[DTP_Valor_34_L]</v>
      </c>
      <c r="G102" s="13" t="s">
        <v>550</v>
      </c>
      <c r="I102" s="21">
        <f>'05'!F50</f>
        <v>0</v>
      </c>
      <c r="J102" s="21" t="s">
        <v>404</v>
      </c>
      <c r="K102" s="22"/>
    </row>
    <row r="103" spans="2:11" ht="12.75">
      <c r="B103" s="11" t="str">
        <f>INDEX(SUM!D:D,MATCH(SUM!$F$3,SUM!B:B,0),0)</f>
        <v>P071</v>
      </c>
      <c r="C103" s="12">
        <v>6</v>
      </c>
      <c r="D103" s="13" t="s">
        <v>400</v>
      </c>
      <c r="E103" s="12">
        <f t="shared" si="2"/>
        <v>2022</v>
      </c>
      <c r="F103" s="20" t="str">
        <f t="shared" si="1"/>
        <v>[DTP_Valor_35_L]</v>
      </c>
      <c r="G103" s="13" t="s">
        <v>554</v>
      </c>
      <c r="I103" s="21">
        <f>'05'!F51</f>
        <v>0</v>
      </c>
      <c r="J103" s="21" t="s">
        <v>404</v>
      </c>
      <c r="K103" s="22"/>
    </row>
    <row r="104" spans="2:11" ht="12.75">
      <c r="B104" s="11" t="str">
        <f>INDEX(SUM!D:D,MATCH(SUM!$F$3,SUM!B:B,0),0)</f>
        <v>P071</v>
      </c>
      <c r="C104" s="12">
        <v>6</v>
      </c>
      <c r="D104" s="13" t="s">
        <v>400</v>
      </c>
      <c r="E104" s="12">
        <f t="shared" si="2"/>
        <v>2022</v>
      </c>
      <c r="F104" s="20" t="str">
        <f t="shared" si="1"/>
        <v>[DTP_Valor_36_L]</v>
      </c>
      <c r="G104" s="13" t="s">
        <v>558</v>
      </c>
      <c r="I104" s="21">
        <f>'05'!F52</f>
        <v>0</v>
      </c>
      <c r="J104" s="21" t="s">
        <v>404</v>
      </c>
      <c r="K104" s="22"/>
    </row>
    <row r="105" spans="2:11" ht="12.75">
      <c r="B105" s="11" t="str">
        <f>INDEX(SUM!D:D,MATCH(SUM!$F$3,SUM!B:B,0),0)</f>
        <v>P071</v>
      </c>
      <c r="C105" s="12">
        <v>6</v>
      </c>
      <c r="D105" s="13" t="s">
        <v>400</v>
      </c>
      <c r="E105" s="12">
        <f t="shared" si="2"/>
        <v>2022</v>
      </c>
      <c r="F105" s="20" t="str">
        <f t="shared" si="1"/>
        <v>[DTP_Valor_37_L]</v>
      </c>
      <c r="G105" s="13" t="s">
        <v>562</v>
      </c>
      <c r="I105" s="21">
        <f>'05'!F53</f>
        <v>0</v>
      </c>
      <c r="J105" s="21" t="s">
        <v>404</v>
      </c>
      <c r="K105" s="22"/>
    </row>
    <row r="106" spans="2:11" ht="12.75">
      <c r="B106" s="11" t="str">
        <f>INDEX(SUM!D:D,MATCH(SUM!$F$3,SUM!B:B,0),0)</f>
        <v>P071</v>
      </c>
      <c r="C106" s="12">
        <v>6</v>
      </c>
      <c r="D106" s="13" t="s">
        <v>400</v>
      </c>
      <c r="E106" s="12">
        <f t="shared" si="2"/>
        <v>2022</v>
      </c>
      <c r="F106" s="20" t="str">
        <f t="shared" si="1"/>
        <v>[DTP_Valor_38_L]</v>
      </c>
      <c r="G106" s="13" t="s">
        <v>566</v>
      </c>
      <c r="I106" s="21">
        <f>'05'!F54</f>
        <v>0</v>
      </c>
      <c r="J106" s="21" t="s">
        <v>404</v>
      </c>
      <c r="K106" s="22"/>
    </row>
    <row r="107" spans="2:11" ht="12.75">
      <c r="B107" s="11" t="str">
        <f>INDEX(SUM!D:D,MATCH(SUM!$F$3,SUM!B:B,0),0)</f>
        <v>P071</v>
      </c>
      <c r="C107" s="12">
        <v>6</v>
      </c>
      <c r="D107" s="13" t="s">
        <v>400</v>
      </c>
      <c r="E107" s="12">
        <f t="shared" si="2"/>
        <v>2022</v>
      </c>
      <c r="F107" s="20" t="str">
        <f t="shared" si="1"/>
        <v>[DTP_Valor_39_L]</v>
      </c>
      <c r="G107" s="13" t="s">
        <v>570</v>
      </c>
      <c r="I107" s="21">
        <f>'05'!F55</f>
        <v>0</v>
      </c>
      <c r="J107" s="21" t="s">
        <v>404</v>
      </c>
      <c r="K107" s="22"/>
    </row>
    <row r="108" spans="2:11" ht="12.75">
      <c r="B108" s="11" t="str">
        <f>INDEX(SUM!D:D,MATCH(SUM!$F$3,SUM!B:B,0),0)</f>
        <v>P071</v>
      </c>
      <c r="C108" s="12">
        <v>6</v>
      </c>
      <c r="D108" s="13" t="s">
        <v>400</v>
      </c>
      <c r="E108" s="12">
        <f t="shared" si="2"/>
        <v>2022</v>
      </c>
      <c r="F108" s="20" t="str">
        <f t="shared" si="1"/>
        <v>[DTP_Valor_39.1_L]</v>
      </c>
      <c r="G108" s="13" t="s">
        <v>574</v>
      </c>
      <c r="H108" s="11" t="s">
        <v>575</v>
      </c>
      <c r="I108" s="21">
        <f>'05'!F56</f>
        <v>0</v>
      </c>
      <c r="J108" s="21" t="s">
        <v>404</v>
      </c>
      <c r="K108" s="22"/>
    </row>
    <row r="109" spans="2:11" ht="12.75">
      <c r="B109" s="11" t="str">
        <f>INDEX(SUM!D:D,MATCH(SUM!$F$3,SUM!B:B,0),0)</f>
        <v>P071</v>
      </c>
      <c r="C109" s="12">
        <v>6</v>
      </c>
      <c r="D109" s="13" t="s">
        <v>400</v>
      </c>
      <c r="E109" s="12">
        <f t="shared" si="2"/>
        <v>2022</v>
      </c>
      <c r="F109" s="20" t="str">
        <f t="shared" si="1"/>
        <v>[DTP_Valor_40_L]</v>
      </c>
      <c r="G109" s="13" t="s">
        <v>579</v>
      </c>
      <c r="H109" s="11" t="s">
        <v>580</v>
      </c>
      <c r="I109" s="21">
        <f>'05'!F57</f>
        <v>0</v>
      </c>
      <c r="J109" s="21" t="s">
        <v>404</v>
      </c>
      <c r="K109" s="22"/>
    </row>
    <row r="110" spans="2:11" ht="12.75">
      <c r="B110" s="11" t="str">
        <f>INDEX(SUM!D:D,MATCH(SUM!$F$3,SUM!B:B,0),0)</f>
        <v>P071</v>
      </c>
      <c r="C110" s="12">
        <v>6</v>
      </c>
      <c r="D110" s="13" t="s">
        <v>400</v>
      </c>
      <c r="E110" s="12">
        <f t="shared" si="2"/>
        <v>2022</v>
      </c>
      <c r="F110" s="20" t="str">
        <f t="shared" si="1"/>
        <v>[DTP_Valor_42_L]</v>
      </c>
      <c r="G110" s="13" t="s">
        <v>584</v>
      </c>
      <c r="H110" s="11" t="s">
        <v>585</v>
      </c>
      <c r="I110" s="21">
        <f>'05'!F59</f>
        <v>0</v>
      </c>
      <c r="J110" s="21" t="s">
        <v>404</v>
      </c>
      <c r="K110" s="22"/>
    </row>
    <row r="111" spans="2:11" ht="12.75">
      <c r="B111" s="11" t="str">
        <f>INDEX(SUM!D:D,MATCH(SUM!$F$3,SUM!B:B,0),0)</f>
        <v>P071</v>
      </c>
      <c r="C111" s="12">
        <v>6</v>
      </c>
      <c r="D111" s="13" t="s">
        <v>400</v>
      </c>
      <c r="E111" s="12">
        <f t="shared" si="2"/>
        <v>2022</v>
      </c>
      <c r="F111" s="20" t="str">
        <f t="shared" si="1"/>
        <v>[DTP_Valor_43_L]</v>
      </c>
      <c r="G111" s="13" t="s">
        <v>589</v>
      </c>
      <c r="H111" s="11" t="s">
        <v>590</v>
      </c>
      <c r="I111" s="21">
        <f>'05'!F60</f>
        <v>0</v>
      </c>
      <c r="J111" s="21" t="s">
        <v>404</v>
      </c>
      <c r="K111" s="22"/>
    </row>
    <row r="112" spans="2:11" ht="12.75">
      <c r="B112" s="11" t="str">
        <f>INDEX(SUM!D:D,MATCH(SUM!$F$3,SUM!B:B,0),0)</f>
        <v>P071</v>
      </c>
      <c r="C112" s="12">
        <v>6</v>
      </c>
      <c r="D112" s="13" t="s">
        <v>400</v>
      </c>
      <c r="E112" s="12">
        <f t="shared" si="2"/>
        <v>2022</v>
      </c>
      <c r="F112" s="20" t="str">
        <f t="shared" si="1"/>
        <v>[DTP_Valor_44_L]</v>
      </c>
      <c r="G112" s="13" t="s">
        <v>594</v>
      </c>
      <c r="H112" s="11" t="s">
        <v>595</v>
      </c>
      <c r="I112" s="21">
        <f>'05'!F61</f>
        <v>0</v>
      </c>
      <c r="J112" s="21" t="s">
        <v>404</v>
      </c>
      <c r="K112" s="22"/>
    </row>
    <row r="113" spans="2:11" ht="12.75">
      <c r="B113" s="11" t="str">
        <f>INDEX(SUM!D:D,MATCH(SUM!$F$3,SUM!B:B,0),0)</f>
        <v>P071</v>
      </c>
      <c r="C113" s="12">
        <v>6</v>
      </c>
      <c r="D113" s="13" t="s">
        <v>400</v>
      </c>
      <c r="E113" s="12">
        <f t="shared" si="2"/>
        <v>2022</v>
      </c>
      <c r="F113" s="20" t="str">
        <f t="shared" si="1"/>
        <v>[DTP_Valor_45.1_L]</v>
      </c>
      <c r="G113" s="13" t="s">
        <v>599</v>
      </c>
      <c r="H113" s="11" t="s">
        <v>600</v>
      </c>
      <c r="I113" s="21">
        <f>'05'!F63</f>
        <v>0</v>
      </c>
      <c r="J113" s="21" t="s">
        <v>404</v>
      </c>
      <c r="K113" s="22"/>
    </row>
    <row r="114" spans="2:11" ht="12.75">
      <c r="B114" s="11" t="str">
        <f>INDEX(SUM!D:D,MATCH(SUM!$F$3,SUM!B:B,0),0)</f>
        <v>P071</v>
      </c>
      <c r="C114" s="12">
        <v>6</v>
      </c>
      <c r="D114" s="13" t="s">
        <v>400</v>
      </c>
      <c r="E114" s="12">
        <f t="shared" si="2"/>
        <v>2022</v>
      </c>
      <c r="F114" s="20" t="str">
        <f t="shared" si="1"/>
        <v>[DTP_Valor_45.2_L]</v>
      </c>
      <c r="G114" s="13" t="s">
        <v>604</v>
      </c>
      <c r="H114" s="11" t="s">
        <v>605</v>
      </c>
      <c r="I114" s="21">
        <f>'05'!F64</f>
        <v>0</v>
      </c>
      <c r="J114" s="21" t="s">
        <v>404</v>
      </c>
      <c r="K114" s="22"/>
    </row>
    <row r="115" spans="2:11" ht="12.75">
      <c r="B115" s="11" t="str">
        <f>INDEX(SUM!D:D,MATCH(SUM!$F$3,SUM!B:B,0),0)</f>
        <v>P071</v>
      </c>
      <c r="C115" s="12">
        <v>6</v>
      </c>
      <c r="D115" s="13" t="s">
        <v>400</v>
      </c>
      <c r="E115" s="12">
        <f t="shared" si="2"/>
        <v>2022</v>
      </c>
      <c r="F115" s="20" t="str">
        <f t="shared" si="1"/>
        <v>[DTP_Valor_47_L]</v>
      </c>
      <c r="G115" s="13" t="s">
        <v>609</v>
      </c>
      <c r="I115" s="21">
        <f>'05'!F66</f>
        <v>0</v>
      </c>
      <c r="J115" s="21" t="s">
        <v>404</v>
      </c>
      <c r="K115" s="22"/>
    </row>
    <row r="116" spans="2:11" ht="12.75">
      <c r="B116" s="11" t="str">
        <f>INDEX(SUM!D:D,MATCH(SUM!$F$3,SUM!B:B,0),0)</f>
        <v>P071</v>
      </c>
      <c r="C116" s="12">
        <v>6</v>
      </c>
      <c r="D116" s="13" t="s">
        <v>400</v>
      </c>
      <c r="E116" s="12">
        <f t="shared" si="2"/>
        <v>2022</v>
      </c>
      <c r="F116" s="20" t="str">
        <f t="shared" si="1"/>
        <v>[DTP_Valor_48_L]</v>
      </c>
      <c r="G116" s="13" t="s">
        <v>613</v>
      </c>
      <c r="I116" s="21">
        <f>'05'!F67</f>
        <v>0</v>
      </c>
      <c r="J116" s="21" t="s">
        <v>404</v>
      </c>
      <c r="K116" s="22"/>
    </row>
    <row r="117" spans="2:11" ht="12.75">
      <c r="B117" s="11" t="str">
        <f>INDEX(SUM!D:D,MATCH(SUM!$F$3,SUM!B:B,0),0)</f>
        <v>P071</v>
      </c>
      <c r="C117" s="12">
        <v>6</v>
      </c>
      <c r="D117" s="13" t="s">
        <v>400</v>
      </c>
      <c r="E117" s="12">
        <f t="shared" si="2"/>
        <v>2022</v>
      </c>
      <c r="F117" s="20" t="str">
        <f t="shared" si="1"/>
        <v>[DTP_Valor_49_L]</v>
      </c>
      <c r="G117" s="13" t="s">
        <v>617</v>
      </c>
      <c r="I117" s="21">
        <f>'05'!F68</f>
        <v>0</v>
      </c>
      <c r="J117" s="21" t="s">
        <v>404</v>
      </c>
      <c r="K117" s="22"/>
    </row>
    <row r="118" spans="2:11" ht="12.75">
      <c r="B118" s="11" t="str">
        <f>INDEX(SUM!D:D,MATCH(SUM!$F$3,SUM!B:B,0),0)</f>
        <v>P071</v>
      </c>
      <c r="C118" s="12">
        <v>6</v>
      </c>
      <c r="D118" s="13" t="s">
        <v>400</v>
      </c>
      <c r="E118" s="12">
        <f t="shared" si="2"/>
        <v>2022</v>
      </c>
      <c r="F118" s="20" t="str">
        <f t="shared" si="1"/>
        <v>[DTP_Valor_50_L]</v>
      </c>
      <c r="G118" s="13" t="s">
        <v>621</v>
      </c>
      <c r="I118" s="21">
        <f>'05'!F69</f>
        <v>0</v>
      </c>
      <c r="J118" s="21" t="s">
        <v>404</v>
      </c>
      <c r="K118" s="22"/>
    </row>
    <row r="119" spans="2:11" ht="12.75">
      <c r="B119" s="11" t="str">
        <f>INDEX(SUM!D:D,MATCH(SUM!$F$3,SUM!B:B,0),0)</f>
        <v>P071</v>
      </c>
      <c r="C119" s="12">
        <v>6</v>
      </c>
      <c r="D119" s="13" t="s">
        <v>400</v>
      </c>
      <c r="E119" s="12">
        <f t="shared" si="2"/>
        <v>2022</v>
      </c>
      <c r="F119" s="20" t="str">
        <f t="shared" si="1"/>
        <v>[DTP_Valor_51_L]</v>
      </c>
      <c r="G119" s="13" t="s">
        <v>625</v>
      </c>
      <c r="I119" s="21">
        <f>'05'!F70</f>
        <v>0</v>
      </c>
      <c r="J119" s="21" t="s">
        <v>404</v>
      </c>
      <c r="K119" s="22"/>
    </row>
    <row r="120" spans="2:11" ht="12.75">
      <c r="B120" s="11" t="str">
        <f>INDEX(SUM!D:D,MATCH(SUM!$F$3,SUM!B:B,0),0)</f>
        <v>P071</v>
      </c>
      <c r="C120" s="12">
        <v>6</v>
      </c>
      <c r="D120" s="13" t="s">
        <v>400</v>
      </c>
      <c r="E120" s="12">
        <f t="shared" si="2"/>
        <v>2022</v>
      </c>
      <c r="F120" s="20" t="str">
        <f t="shared" si="1"/>
        <v>[DTP_Valor_52_L]</v>
      </c>
      <c r="G120" s="13" t="s">
        <v>629</v>
      </c>
      <c r="I120" s="21">
        <f>'05'!F71</f>
        <v>0</v>
      </c>
      <c r="J120" s="21" t="s">
        <v>404</v>
      </c>
      <c r="K120" s="22"/>
    </row>
    <row r="121" spans="2:11" ht="12.75">
      <c r="B121" s="11" t="str">
        <f>INDEX(SUM!D:D,MATCH(SUM!$F$3,SUM!B:B,0),0)</f>
        <v>P071</v>
      </c>
      <c r="C121" s="12">
        <v>6</v>
      </c>
      <c r="D121" s="13" t="s">
        <v>400</v>
      </c>
      <c r="E121" s="12">
        <f t="shared" si="2"/>
        <v>2022</v>
      </c>
      <c r="F121" s="20" t="str">
        <f t="shared" si="1"/>
        <v>[DTP_Valor_53_L]</v>
      </c>
      <c r="G121" s="13" t="s">
        <v>633</v>
      </c>
      <c r="I121" s="21">
        <f>'05'!F72</f>
        <v>0</v>
      </c>
      <c r="J121" s="21" t="s">
        <v>404</v>
      </c>
      <c r="K121" s="22"/>
    </row>
    <row r="122" spans="2:11" ht="12.75">
      <c r="B122" s="11" t="str">
        <f>INDEX(SUM!D:D,MATCH(SUM!$F$3,SUM!B:B,0),0)</f>
        <v>P071</v>
      </c>
      <c r="C122" s="12">
        <v>6</v>
      </c>
      <c r="D122" s="13" t="s">
        <v>400</v>
      </c>
      <c r="E122" s="12">
        <f t="shared" si="2"/>
        <v>2022</v>
      </c>
      <c r="F122" s="20" t="str">
        <f t="shared" si="1"/>
        <v>[DTP_Valor_54_L]</v>
      </c>
      <c r="G122" s="13" t="s">
        <v>637</v>
      </c>
      <c r="I122" s="21">
        <f>'05'!F73</f>
        <v>0</v>
      </c>
      <c r="J122" s="21" t="s">
        <v>404</v>
      </c>
      <c r="K122" s="22"/>
    </row>
    <row r="123" spans="2:11" ht="12.75">
      <c r="B123" s="11" t="str">
        <f>INDEX(SUM!D:D,MATCH(SUM!$F$3,SUM!B:B,0),0)</f>
        <v>P071</v>
      </c>
      <c r="C123" s="12">
        <v>6</v>
      </c>
      <c r="D123" s="13" t="s">
        <v>400</v>
      </c>
      <c r="E123" s="12">
        <f t="shared" si="2"/>
        <v>2022</v>
      </c>
      <c r="F123" s="20" t="str">
        <f t="shared" si="1"/>
        <v>[DTP_Valor_55_L]</v>
      </c>
      <c r="G123" s="13" t="s">
        <v>641</v>
      </c>
      <c r="I123" s="21">
        <f>'05'!F74</f>
        <v>0</v>
      </c>
      <c r="J123" s="21" t="s">
        <v>404</v>
      </c>
      <c r="K123" s="22"/>
    </row>
    <row r="124" spans="2:11" ht="12.75">
      <c r="B124" s="11" t="str">
        <f>INDEX(SUM!D:D,MATCH(SUM!$F$3,SUM!B:B,0),0)</f>
        <v>P071</v>
      </c>
      <c r="C124" s="12">
        <v>6</v>
      </c>
      <c r="D124" s="13" t="s">
        <v>400</v>
      </c>
      <c r="E124" s="12">
        <f t="shared" si="2"/>
        <v>2022</v>
      </c>
      <c r="F124" s="20" t="str">
        <f t="shared" si="1"/>
        <v>[DTP_Valor_56_L]</v>
      </c>
      <c r="G124" s="13" t="s">
        <v>645</v>
      </c>
      <c r="I124" s="21">
        <f>'05'!F75</f>
        <v>0</v>
      </c>
      <c r="J124" s="21" t="s">
        <v>404</v>
      </c>
      <c r="K124" s="22"/>
    </row>
    <row r="125" spans="2:11" ht="12.75">
      <c r="B125" s="11" t="str">
        <f>INDEX(SUM!D:D,MATCH(SUM!$F$3,SUM!B:B,0),0)</f>
        <v>P071</v>
      </c>
      <c r="C125" s="12">
        <v>6</v>
      </c>
      <c r="D125" s="13" t="s">
        <v>400</v>
      </c>
      <c r="E125" s="12">
        <f t="shared" si="2"/>
        <v>2022</v>
      </c>
      <c r="F125" s="20" t="str">
        <f t="shared" si="1"/>
        <v>[DTP_Valor_57_L]</v>
      </c>
      <c r="G125" s="13" t="s">
        <v>649</v>
      </c>
      <c r="H125" s="11" t="s">
        <v>650</v>
      </c>
      <c r="I125" s="21">
        <f>'05'!F76</f>
        <v>1106639.4</v>
      </c>
      <c r="J125" s="21" t="s">
        <v>404</v>
      </c>
      <c r="K125" s="22"/>
    </row>
    <row r="126" spans="2:11" ht="12.75">
      <c r="B126" s="11" t="str">
        <f>INDEX(SUM!D:D,MATCH(SUM!$F$3,SUM!B:B,0),0)</f>
        <v>P071</v>
      </c>
      <c r="C126" s="12">
        <v>6</v>
      </c>
      <c r="D126" s="13" t="s">
        <v>400</v>
      </c>
      <c r="E126" s="12">
        <f t="shared" si="2"/>
        <v>2022</v>
      </c>
      <c r="F126" s="20" t="str">
        <f t="shared" si="1"/>
        <v>[DTP_Valor_60_L]</v>
      </c>
      <c r="G126" s="13" t="s">
        <v>654</v>
      </c>
      <c r="H126" s="11" t="s">
        <v>655</v>
      </c>
      <c r="I126" s="21">
        <f>'05'!F78</f>
        <v>0</v>
      </c>
      <c r="J126" s="21" t="s">
        <v>404</v>
      </c>
      <c r="K126" s="22"/>
    </row>
    <row r="127" spans="2:11" ht="12.75">
      <c r="B127" s="11" t="str">
        <f>INDEX(SUM!D:D,MATCH(SUM!$F$3,SUM!B:B,0),0)</f>
        <v>P071</v>
      </c>
      <c r="C127" s="12">
        <v>7</v>
      </c>
      <c r="D127" s="13" t="s">
        <v>400</v>
      </c>
      <c r="E127" s="12">
        <f t="shared" si="2"/>
        <v>2022</v>
      </c>
      <c r="F127" s="20" t="str">
        <f t="shared" si="1"/>
        <v>[22_DTP_Valor_61_L]</v>
      </c>
      <c r="G127" s="13" t="s">
        <v>654</v>
      </c>
      <c r="H127" s="11" t="s">
        <v>659</v>
      </c>
      <c r="I127" s="21">
        <f>'05'!F79</f>
        <v>0</v>
      </c>
      <c r="J127" s="21"/>
      <c r="K127" s="22"/>
    </row>
    <row r="128" spans="2:16" ht="12.75">
      <c r="B128" s="11" t="str">
        <f>INDEX(SUM!D:D,MATCH(SUM!$F$3,SUM!B:B,0),0)</f>
        <v>P071</v>
      </c>
      <c r="C128" s="12">
        <v>6</v>
      </c>
      <c r="D128" s="13" t="s">
        <v>660</v>
      </c>
      <c r="E128" s="12">
        <f t="shared" si="2"/>
        <v>2022</v>
      </c>
      <c r="F128" s="20" t="s">
        <v>661</v>
      </c>
      <c r="G128" s="13" t="s">
        <v>662</v>
      </c>
      <c r="H128" s="11" t="s">
        <v>663</v>
      </c>
      <c r="I128" s="21" t="str">
        <f>'05'!C22</f>
        <v>Rateio pela participação em consórcio público</v>
      </c>
      <c r="J128" s="21" t="s">
        <v>404</v>
      </c>
      <c r="K128" s="22"/>
      <c r="N128" s="11" t="s">
        <v>664</v>
      </c>
      <c r="O128" s="11">
        <v>12100442</v>
      </c>
      <c r="P128" s="11" t="s">
        <v>665</v>
      </c>
    </row>
    <row r="129" spans="2:16" ht="12.75">
      <c r="B129" s="11" t="str">
        <f>INDEX(SUM!D:D,MATCH(SUM!$F$3,SUM!B:B,0),0)</f>
        <v>P071</v>
      </c>
      <c r="C129" s="12">
        <v>6</v>
      </c>
      <c r="D129" s="13" t="s">
        <v>660</v>
      </c>
      <c r="E129" s="12">
        <f t="shared" si="2"/>
        <v>2022</v>
      </c>
      <c r="F129" s="20" t="s">
        <v>666</v>
      </c>
      <c r="G129" s="13" t="s">
        <v>662</v>
      </c>
      <c r="H129" s="11" t="s">
        <v>663</v>
      </c>
      <c r="I129" s="21" t="str">
        <f>'05'!C23</f>
        <v>A</v>
      </c>
      <c r="J129" s="21" t="s">
        <v>404</v>
      </c>
      <c r="K129" s="22"/>
      <c r="N129" s="11" t="s">
        <v>667</v>
      </c>
      <c r="O129" s="11">
        <v>12100461</v>
      </c>
      <c r="P129" s="11" t="s">
        <v>668</v>
      </c>
    </row>
    <row r="130" spans="2:16" ht="12.75">
      <c r="B130" s="11" t="str">
        <f>INDEX(SUM!D:D,MATCH(SUM!$F$3,SUM!B:B,0),0)</f>
        <v>P071</v>
      </c>
      <c r="C130" s="12">
        <v>6</v>
      </c>
      <c r="D130" s="13" t="s">
        <v>660</v>
      </c>
      <c r="E130" s="12">
        <f t="shared" si="2"/>
        <v>2022</v>
      </c>
      <c r="F130" s="20" t="s">
        <v>669</v>
      </c>
      <c r="G130" s="13" t="s">
        <v>662</v>
      </c>
      <c r="H130" s="11" t="s">
        <v>663</v>
      </c>
      <c r="I130" s="21" t="str">
        <f>'05'!C24</f>
        <v>B</v>
      </c>
      <c r="J130" s="21" t="s">
        <v>404</v>
      </c>
      <c r="K130" s="22"/>
      <c r="N130" s="11" t="s">
        <v>670</v>
      </c>
      <c r="O130" s="11">
        <v>12100462</v>
      </c>
      <c r="P130" s="11" t="s">
        <v>671</v>
      </c>
    </row>
    <row r="131" spans="2:16" ht="12.75">
      <c r="B131" s="11" t="str">
        <f>INDEX(SUM!D:D,MATCH(SUM!$F$3,SUM!B:B,0),0)</f>
        <v>P071</v>
      </c>
      <c r="C131" s="12">
        <v>6</v>
      </c>
      <c r="D131" s="13" t="s">
        <v>660</v>
      </c>
      <c r="E131" s="12">
        <f t="shared" si="2"/>
        <v>2022</v>
      </c>
      <c r="F131" s="20" t="s">
        <v>672</v>
      </c>
      <c r="G131" s="13" t="s">
        <v>662</v>
      </c>
      <c r="H131" s="11" t="s">
        <v>663</v>
      </c>
      <c r="I131" s="21" t="str">
        <f>'05'!C25</f>
        <v>Contratação por Tempo Determinado</v>
      </c>
      <c r="J131" s="21" t="s">
        <v>404</v>
      </c>
      <c r="K131" s="22"/>
      <c r="N131" s="11" t="s">
        <v>673</v>
      </c>
      <c r="O131" s="11">
        <v>12100471</v>
      </c>
      <c r="P131" s="11" t="s">
        <v>674</v>
      </c>
    </row>
    <row r="132" spans="2:16" ht="12.75">
      <c r="B132" s="11" t="str">
        <f>INDEX(SUM!D:D,MATCH(SUM!$F$3,SUM!B:B,0),0)</f>
        <v>P071</v>
      </c>
      <c r="C132" s="12">
        <v>6</v>
      </c>
      <c r="D132" s="13" t="s">
        <v>660</v>
      </c>
      <c r="E132" s="12">
        <f t="shared" si="2"/>
        <v>2022</v>
      </c>
      <c r="F132" s="20" t="s">
        <v>675</v>
      </c>
      <c r="G132" s="13" t="s">
        <v>662</v>
      </c>
      <c r="H132" s="11" t="s">
        <v>663</v>
      </c>
      <c r="I132" s="21" t="str">
        <f>'05'!C26</f>
        <v>D</v>
      </c>
      <c r="J132" s="21" t="s">
        <v>404</v>
      </c>
      <c r="K132" s="22"/>
      <c r="N132" s="11" t="s">
        <v>676</v>
      </c>
      <c r="O132" s="11">
        <v>12100472</v>
      </c>
      <c r="P132" s="11" t="s">
        <v>677</v>
      </c>
    </row>
    <row r="133" spans="2:16" ht="12.75">
      <c r="B133" s="11" t="str">
        <f>INDEX(SUM!D:D,MATCH(SUM!$F$3,SUM!B:B,0),0)</f>
        <v>P071</v>
      </c>
      <c r="C133" s="12">
        <v>6</v>
      </c>
      <c r="D133" s="13" t="s">
        <v>660</v>
      </c>
      <c r="E133" s="12">
        <f t="shared" si="2"/>
        <v>2022</v>
      </c>
      <c r="F133" s="20" t="s">
        <v>678</v>
      </c>
      <c r="G133" s="13" t="s">
        <v>662</v>
      </c>
      <c r="H133" s="11" t="s">
        <v>663</v>
      </c>
      <c r="I133" s="21" t="str">
        <f>'05'!C27</f>
        <v>E</v>
      </c>
      <c r="J133" s="21" t="s">
        <v>404</v>
      </c>
      <c r="K133" s="22"/>
      <c r="N133" s="11" t="s">
        <v>679</v>
      </c>
      <c r="O133" s="11">
        <v>12109911</v>
      </c>
      <c r="P133" s="11" t="s">
        <v>680</v>
      </c>
    </row>
    <row r="134" spans="2:16" ht="12.75">
      <c r="B134" s="11" t="str">
        <f>INDEX(SUM!D:D,MATCH(SUM!$F$3,SUM!B:B,0),0)</f>
        <v>P071</v>
      </c>
      <c r="C134" s="12">
        <v>6</v>
      </c>
      <c r="D134" s="13" t="s">
        <v>660</v>
      </c>
      <c r="E134" s="12">
        <f t="shared" si="2"/>
        <v>2022</v>
      </c>
      <c r="F134" s="20" t="s">
        <v>681</v>
      </c>
      <c r="G134" s="13" t="s">
        <v>662</v>
      </c>
      <c r="H134" s="11" t="s">
        <v>663</v>
      </c>
      <c r="I134" s="21" t="str">
        <f>'05'!C28</f>
        <v>F</v>
      </c>
      <c r="J134" s="21" t="s">
        <v>404</v>
      </c>
      <c r="K134" s="22"/>
      <c r="N134" s="11" t="s">
        <v>682</v>
      </c>
      <c r="O134" s="11">
        <v>12109912</v>
      </c>
      <c r="P134" s="11" t="s">
        <v>683</v>
      </c>
    </row>
    <row r="135" spans="2:16" ht="12.75">
      <c r="B135" s="11" t="str">
        <f>INDEX(SUM!D:D,MATCH(SUM!$F$3,SUM!B:B,0),0)</f>
        <v>P071</v>
      </c>
      <c r="C135" s="12">
        <v>6</v>
      </c>
      <c r="D135" s="13" t="s">
        <v>660</v>
      </c>
      <c r="E135" s="12">
        <f t="shared" si="2"/>
        <v>2022</v>
      </c>
      <c r="F135" s="20" t="s">
        <v>684</v>
      </c>
      <c r="G135" s="13" t="s">
        <v>662</v>
      </c>
      <c r="H135" s="11" t="s">
        <v>663</v>
      </c>
      <c r="I135" s="21" t="str">
        <f>'05'!C29</f>
        <v>G</v>
      </c>
      <c r="J135" s="21" t="s">
        <v>404</v>
      </c>
      <c r="K135" s="22"/>
      <c r="N135" s="11" t="s">
        <v>685</v>
      </c>
      <c r="O135" s="11">
        <v>12109913</v>
      </c>
      <c r="P135" s="11" t="s">
        <v>686</v>
      </c>
    </row>
    <row r="136" spans="2:16" ht="12.75">
      <c r="B136" s="11" t="str">
        <f>INDEX(SUM!D:D,MATCH(SUM!$F$3,SUM!B:B,0),0)</f>
        <v>P071</v>
      </c>
      <c r="C136" s="12">
        <v>6</v>
      </c>
      <c r="D136" s="13" t="s">
        <v>660</v>
      </c>
      <c r="E136" s="12">
        <f t="shared" si="2"/>
        <v>2022</v>
      </c>
      <c r="F136" s="20" t="s">
        <v>687</v>
      </c>
      <c r="G136" s="13" t="s">
        <v>662</v>
      </c>
      <c r="H136" s="11" t="s">
        <v>663</v>
      </c>
      <c r="I136" s="21" t="str">
        <f>'05'!C30</f>
        <v>H</v>
      </c>
      <c r="J136" s="21" t="s">
        <v>404</v>
      </c>
      <c r="K136" s="22"/>
      <c r="N136" s="11" t="s">
        <v>688</v>
      </c>
      <c r="O136" s="11">
        <v>12180000</v>
      </c>
      <c r="P136" s="11" t="s">
        <v>689</v>
      </c>
    </row>
    <row r="137" spans="2:16" ht="12.75">
      <c r="B137" s="11" t="str">
        <f>INDEX(SUM!D:D,MATCH(SUM!$F$3,SUM!B:B,0),0)</f>
        <v>P071</v>
      </c>
      <c r="C137" s="12">
        <v>6</v>
      </c>
      <c r="D137" s="13" t="s">
        <v>660</v>
      </c>
      <c r="E137" s="12">
        <f t="shared" si="2"/>
        <v>2022</v>
      </c>
      <c r="F137" s="20" t="s">
        <v>690</v>
      </c>
      <c r="G137" s="13" t="s">
        <v>662</v>
      </c>
      <c r="H137" s="11" t="s">
        <v>663</v>
      </c>
      <c r="I137" s="21" t="str">
        <f>'05'!C31</f>
        <v>I</v>
      </c>
      <c r="J137" s="21" t="s">
        <v>404</v>
      </c>
      <c r="K137" s="22"/>
      <c r="N137" s="11" t="s">
        <v>691</v>
      </c>
      <c r="O137" s="11">
        <v>12180111</v>
      </c>
      <c r="P137" s="11" t="s">
        <v>692</v>
      </c>
    </row>
    <row r="138" spans="2:16" ht="12.75">
      <c r="B138" s="11" t="str">
        <f>INDEX(SUM!D:D,MATCH(SUM!$F$3,SUM!B:B,0),0)</f>
        <v>P071</v>
      </c>
      <c r="C138" s="12">
        <v>6</v>
      </c>
      <c r="D138" s="13" t="s">
        <v>660</v>
      </c>
      <c r="E138" s="12">
        <f aca="true" t="shared" si="3" ref="E138:E201">+$E$3</f>
        <v>2022</v>
      </c>
      <c r="F138" s="20" t="s">
        <v>693</v>
      </c>
      <c r="G138" s="13" t="s">
        <v>662</v>
      </c>
      <c r="H138" s="11" t="s">
        <v>663</v>
      </c>
      <c r="I138" s="21" t="str">
        <f>'05'!C46</f>
        <v>J</v>
      </c>
      <c r="J138" s="21" t="s">
        <v>404</v>
      </c>
      <c r="K138" s="22"/>
      <c r="N138" s="11" t="s">
        <v>694</v>
      </c>
      <c r="O138" s="11">
        <v>12180121</v>
      </c>
      <c r="P138" s="11" t="s">
        <v>695</v>
      </c>
    </row>
    <row r="139" spans="2:16" ht="12.75">
      <c r="B139" s="11" t="str">
        <f>INDEX(SUM!D:D,MATCH(SUM!$F$3,SUM!B:B,0),0)</f>
        <v>P071</v>
      </c>
      <c r="C139" s="12">
        <v>6</v>
      </c>
      <c r="D139" s="13" t="s">
        <v>660</v>
      </c>
      <c r="E139" s="12">
        <f t="shared" si="3"/>
        <v>2022</v>
      </c>
      <c r="F139" s="20" t="s">
        <v>696</v>
      </c>
      <c r="G139" s="13" t="s">
        <v>662</v>
      </c>
      <c r="H139" s="11" t="s">
        <v>663</v>
      </c>
      <c r="I139" s="21" t="str">
        <f>'05'!C47</f>
        <v>K</v>
      </c>
      <c r="J139" s="21" t="s">
        <v>404</v>
      </c>
      <c r="K139" s="22"/>
      <c r="N139" s="11" t="s">
        <v>697</v>
      </c>
      <c r="O139" s="11">
        <v>12180131</v>
      </c>
      <c r="P139" s="11" t="s">
        <v>698</v>
      </c>
    </row>
    <row r="140" spans="2:16" ht="12.75">
      <c r="B140" s="11" t="str">
        <f>INDEX(SUM!D:D,MATCH(SUM!$F$3,SUM!B:B,0),0)</f>
        <v>P071</v>
      </c>
      <c r="C140" s="12">
        <v>6</v>
      </c>
      <c r="D140" s="13" t="s">
        <v>660</v>
      </c>
      <c r="E140" s="12">
        <f t="shared" si="3"/>
        <v>2022</v>
      </c>
      <c r="F140" s="20" t="s">
        <v>699</v>
      </c>
      <c r="G140" s="13" t="s">
        <v>662</v>
      </c>
      <c r="H140" s="11" t="s">
        <v>663</v>
      </c>
      <c r="I140" s="21" t="str">
        <f>'05'!C48</f>
        <v>Licença Prêmio paga em pecúnia</v>
      </c>
      <c r="J140" s="21" t="s">
        <v>404</v>
      </c>
      <c r="K140" s="22"/>
      <c r="N140" s="11" t="s">
        <v>700</v>
      </c>
      <c r="O140" s="11">
        <v>12200000</v>
      </c>
      <c r="P140" s="11" t="s">
        <v>701</v>
      </c>
    </row>
    <row r="141" spans="2:16" ht="12.75">
      <c r="B141" s="11" t="str">
        <f>INDEX(SUM!D:D,MATCH(SUM!$F$3,SUM!B:B,0),0)</f>
        <v>P071</v>
      </c>
      <c r="C141" s="12">
        <v>6</v>
      </c>
      <c r="D141" s="13" t="s">
        <v>660</v>
      </c>
      <c r="E141" s="12">
        <f t="shared" si="3"/>
        <v>2022</v>
      </c>
      <c r="F141" s="20" t="s">
        <v>702</v>
      </c>
      <c r="G141" s="13" t="s">
        <v>662</v>
      </c>
      <c r="H141" s="11" t="s">
        <v>663</v>
      </c>
      <c r="I141" s="21" t="str">
        <f>'05'!C49</f>
        <v>M</v>
      </c>
      <c r="J141" s="21" t="s">
        <v>404</v>
      </c>
      <c r="K141" s="22"/>
      <c r="N141" s="11" t="s">
        <v>703</v>
      </c>
      <c r="O141" s="11">
        <v>12209911</v>
      </c>
      <c r="P141" s="11" t="s">
        <v>704</v>
      </c>
    </row>
    <row r="142" spans="2:16" ht="12.75">
      <c r="B142" s="11" t="str">
        <f>INDEX(SUM!D:D,MATCH(SUM!$F$3,SUM!B:B,0),0)</f>
        <v>P071</v>
      </c>
      <c r="C142" s="12">
        <v>6</v>
      </c>
      <c r="D142" s="13" t="s">
        <v>660</v>
      </c>
      <c r="E142" s="12">
        <f t="shared" si="3"/>
        <v>2022</v>
      </c>
      <c r="F142" s="20" t="s">
        <v>705</v>
      </c>
      <c r="G142" s="13" t="s">
        <v>662</v>
      </c>
      <c r="H142" s="11" t="s">
        <v>663</v>
      </c>
      <c r="I142" s="21" t="str">
        <f>'05'!C50</f>
        <v>N</v>
      </c>
      <c r="J142" s="21" t="s">
        <v>404</v>
      </c>
      <c r="K142" s="22"/>
      <c r="N142" s="11" t="s">
        <v>706</v>
      </c>
      <c r="O142" s="11">
        <v>12209912</v>
      </c>
      <c r="P142" s="11" t="s">
        <v>707</v>
      </c>
    </row>
    <row r="143" spans="2:16" ht="12.75">
      <c r="B143" s="11" t="str">
        <f>INDEX(SUM!D:D,MATCH(SUM!$F$3,SUM!B:B,0),0)</f>
        <v>P071</v>
      </c>
      <c r="C143" s="12">
        <v>6</v>
      </c>
      <c r="D143" s="13" t="s">
        <v>660</v>
      </c>
      <c r="E143" s="12">
        <f t="shared" si="3"/>
        <v>2022</v>
      </c>
      <c r="F143" s="20" t="s">
        <v>708</v>
      </c>
      <c r="G143" s="13" t="s">
        <v>662</v>
      </c>
      <c r="H143" s="11" t="s">
        <v>663</v>
      </c>
      <c r="I143" s="21" t="str">
        <f>'05'!C51</f>
        <v>O</v>
      </c>
      <c r="J143" s="21" t="s">
        <v>404</v>
      </c>
      <c r="K143" s="22"/>
      <c r="N143" s="11" t="s">
        <v>709</v>
      </c>
      <c r="O143" s="11">
        <v>12209913</v>
      </c>
      <c r="P143" s="11" t="s">
        <v>710</v>
      </c>
    </row>
    <row r="144" spans="2:16" ht="12.75">
      <c r="B144" s="11" t="str">
        <f>INDEX(SUM!D:D,MATCH(SUM!$F$3,SUM!B:B,0),0)</f>
        <v>P071</v>
      </c>
      <c r="C144" s="12">
        <v>6</v>
      </c>
      <c r="D144" s="13" t="s">
        <v>660</v>
      </c>
      <c r="E144" s="12">
        <f t="shared" si="3"/>
        <v>2022</v>
      </c>
      <c r="F144" s="20" t="s">
        <v>711</v>
      </c>
      <c r="G144" s="13" t="s">
        <v>662</v>
      </c>
      <c r="H144" s="11" t="s">
        <v>663</v>
      </c>
      <c r="I144" s="21" t="str">
        <f>'05'!C52</f>
        <v>P</v>
      </c>
      <c r="J144" s="21" t="s">
        <v>404</v>
      </c>
      <c r="K144" s="22"/>
      <c r="N144" s="11" t="s">
        <v>712</v>
      </c>
      <c r="O144" s="11">
        <v>12400000</v>
      </c>
      <c r="P144" s="11" t="s">
        <v>713</v>
      </c>
    </row>
    <row r="145" spans="2:16" ht="12.75">
      <c r="B145" s="11" t="str">
        <f>INDEX(SUM!D:D,MATCH(SUM!$F$3,SUM!B:B,0),0)</f>
        <v>P071</v>
      </c>
      <c r="C145" s="12">
        <v>6</v>
      </c>
      <c r="D145" s="13" t="s">
        <v>660</v>
      </c>
      <c r="E145" s="12">
        <f t="shared" si="3"/>
        <v>2022</v>
      </c>
      <c r="F145" s="20" t="s">
        <v>714</v>
      </c>
      <c r="G145" s="13" t="s">
        <v>662</v>
      </c>
      <c r="H145" s="11" t="s">
        <v>663</v>
      </c>
      <c r="I145" s="21" t="str">
        <f>'05'!C53</f>
        <v>Q</v>
      </c>
      <c r="J145" s="21" t="s">
        <v>404</v>
      </c>
      <c r="K145" s="22"/>
      <c r="N145" s="11" t="s">
        <v>715</v>
      </c>
      <c r="O145" s="11">
        <v>12400011</v>
      </c>
      <c r="P145" s="11" t="s">
        <v>716</v>
      </c>
    </row>
    <row r="146" spans="2:16" ht="12.75">
      <c r="B146" s="11" t="str">
        <f>INDEX(SUM!D:D,MATCH(SUM!$F$3,SUM!B:B,0),0)</f>
        <v>P071</v>
      </c>
      <c r="C146" s="12">
        <v>6</v>
      </c>
      <c r="D146" s="13" t="s">
        <v>660</v>
      </c>
      <c r="E146" s="12">
        <f t="shared" si="3"/>
        <v>2022</v>
      </c>
      <c r="F146" s="20" t="s">
        <v>717</v>
      </c>
      <c r="G146" s="13" t="s">
        <v>662</v>
      </c>
      <c r="H146" s="11" t="s">
        <v>663</v>
      </c>
      <c r="I146" s="21" t="str">
        <f>'05'!C54</f>
        <v>R</v>
      </c>
      <c r="J146" s="21" t="s">
        <v>404</v>
      </c>
      <c r="K146" s="22"/>
      <c r="N146" s="11" t="s">
        <v>718</v>
      </c>
      <c r="O146" s="11">
        <v>13000000</v>
      </c>
      <c r="P146" s="11" t="s">
        <v>719</v>
      </c>
    </row>
    <row r="147" spans="2:16" ht="12.75">
      <c r="B147" s="11" t="str">
        <f>INDEX(SUM!D:D,MATCH(SUM!$F$3,SUM!B:B,0),0)</f>
        <v>P071</v>
      </c>
      <c r="C147" s="12">
        <v>6</v>
      </c>
      <c r="D147" s="13" t="s">
        <v>660</v>
      </c>
      <c r="E147" s="12">
        <f t="shared" si="3"/>
        <v>2022</v>
      </c>
      <c r="F147" s="20" t="s">
        <v>720</v>
      </c>
      <c r="G147" s="13" t="s">
        <v>662</v>
      </c>
      <c r="H147" s="11" t="s">
        <v>663</v>
      </c>
      <c r="I147" s="21" t="str">
        <f>'05'!C55</f>
        <v>S</v>
      </c>
      <c r="J147" s="21" t="s">
        <v>404</v>
      </c>
      <c r="K147" s="22"/>
      <c r="N147" s="11" t="s">
        <v>721</v>
      </c>
      <c r="O147" s="11">
        <v>13100000</v>
      </c>
      <c r="P147" s="11" t="s">
        <v>722</v>
      </c>
    </row>
    <row r="148" spans="2:16" ht="12.75">
      <c r="B148" s="11" t="str">
        <f>INDEX(SUM!D:D,MATCH(SUM!$F$3,SUM!B:B,0),0)</f>
        <v>P071</v>
      </c>
      <c r="C148" s="12">
        <v>6</v>
      </c>
      <c r="D148" s="13" t="s">
        <v>660</v>
      </c>
      <c r="E148" s="12">
        <f t="shared" si="3"/>
        <v>2022</v>
      </c>
      <c r="F148" s="20" t="s">
        <v>723</v>
      </c>
      <c r="G148" s="13" t="s">
        <v>662</v>
      </c>
      <c r="H148" s="11" t="s">
        <v>663</v>
      </c>
      <c r="I148" s="21" t="str">
        <f>'05'!C66</f>
        <v>Total da despesa com Inativos e Pensionistas</v>
      </c>
      <c r="J148" s="21" t="s">
        <v>404</v>
      </c>
      <c r="K148" s="22"/>
      <c r="N148" s="11" t="s">
        <v>724</v>
      </c>
      <c r="O148" s="11">
        <v>13100111</v>
      </c>
      <c r="P148" s="11" t="s">
        <v>725</v>
      </c>
    </row>
    <row r="149" spans="2:16" ht="12.75">
      <c r="B149" s="11" t="str">
        <f>INDEX(SUM!D:D,MATCH(SUM!$F$3,SUM!B:B,0),0)</f>
        <v>P071</v>
      </c>
      <c r="C149" s="12">
        <v>6</v>
      </c>
      <c r="D149" s="13" t="s">
        <v>660</v>
      </c>
      <c r="E149" s="12">
        <f t="shared" si="3"/>
        <v>2022</v>
      </c>
      <c r="F149" s="20" t="s">
        <v>726</v>
      </c>
      <c r="G149" s="13" t="s">
        <v>662</v>
      </c>
      <c r="H149" s="11" t="s">
        <v>663</v>
      </c>
      <c r="I149" s="21" t="str">
        <f>'05'!C67</f>
        <v>U</v>
      </c>
      <c r="J149" s="21" t="s">
        <v>404</v>
      </c>
      <c r="K149" s="22"/>
      <c r="N149" s="11" t="s">
        <v>727</v>
      </c>
      <c r="O149" s="11">
        <v>13100112</v>
      </c>
      <c r="P149" s="11" t="s">
        <v>728</v>
      </c>
    </row>
    <row r="150" spans="2:16" ht="12.75">
      <c r="B150" s="11" t="str">
        <f>INDEX(SUM!D:D,MATCH(SUM!$F$3,SUM!B:B,0),0)</f>
        <v>P071</v>
      </c>
      <c r="C150" s="12">
        <v>6</v>
      </c>
      <c r="D150" s="13" t="s">
        <v>660</v>
      </c>
      <c r="E150" s="12">
        <f t="shared" si="3"/>
        <v>2022</v>
      </c>
      <c r="F150" s="20" t="s">
        <v>729</v>
      </c>
      <c r="G150" s="13" t="s">
        <v>662</v>
      </c>
      <c r="H150" s="11" t="s">
        <v>663</v>
      </c>
      <c r="I150" s="21" t="str">
        <f>'05'!C68</f>
        <v>W</v>
      </c>
      <c r="J150" s="21" t="s">
        <v>404</v>
      </c>
      <c r="K150" s="22"/>
      <c r="N150" s="11" t="s">
        <v>730</v>
      </c>
      <c r="O150" s="11">
        <v>13100113</v>
      </c>
      <c r="P150" s="11" t="s">
        <v>731</v>
      </c>
    </row>
    <row r="151" spans="2:16" ht="12.75">
      <c r="B151" s="11" t="str">
        <f>INDEX(SUM!D:D,MATCH(SUM!$F$3,SUM!B:B,0),0)</f>
        <v>P071</v>
      </c>
      <c r="C151" s="12">
        <v>6</v>
      </c>
      <c r="D151" s="13" t="s">
        <v>660</v>
      </c>
      <c r="E151" s="12">
        <f t="shared" si="3"/>
        <v>2022</v>
      </c>
      <c r="F151" s="20" t="s">
        <v>732</v>
      </c>
      <c r="G151" s="13" t="s">
        <v>662</v>
      </c>
      <c r="H151" s="11" t="s">
        <v>663</v>
      </c>
      <c r="I151" s="21" t="str">
        <f>'05'!C69</f>
        <v>X</v>
      </c>
      <c r="J151" s="21" t="s">
        <v>404</v>
      </c>
      <c r="K151" s="22"/>
      <c r="N151" s="11" t="s">
        <v>733</v>
      </c>
      <c r="O151" s="11">
        <v>13100121</v>
      </c>
      <c r="P151" s="11" t="s">
        <v>734</v>
      </c>
    </row>
    <row r="152" spans="2:16" ht="12.75">
      <c r="B152" s="11" t="str">
        <f>INDEX(SUM!D:D,MATCH(SUM!$F$3,SUM!B:B,0),0)</f>
        <v>P071</v>
      </c>
      <c r="C152" s="12">
        <v>6</v>
      </c>
      <c r="D152" s="13" t="s">
        <v>660</v>
      </c>
      <c r="E152" s="12">
        <f t="shared" si="3"/>
        <v>2022</v>
      </c>
      <c r="F152" s="20" t="s">
        <v>735</v>
      </c>
      <c r="G152" s="13" t="s">
        <v>662</v>
      </c>
      <c r="H152" s="11" t="s">
        <v>663</v>
      </c>
      <c r="I152" s="21" t="str">
        <f>'05'!C70</f>
        <v>Y</v>
      </c>
      <c r="J152" s="21" t="s">
        <v>404</v>
      </c>
      <c r="K152" s="22"/>
      <c r="N152" s="11" t="s">
        <v>736</v>
      </c>
      <c r="O152" s="11">
        <v>13100122</v>
      </c>
      <c r="P152" s="11" t="s">
        <v>737</v>
      </c>
    </row>
    <row r="153" spans="2:16" ht="12.75">
      <c r="B153" s="11" t="str">
        <f>INDEX(SUM!D:D,MATCH(SUM!$F$3,SUM!B:B,0),0)</f>
        <v>P071</v>
      </c>
      <c r="C153" s="12">
        <v>6</v>
      </c>
      <c r="D153" s="13" t="s">
        <v>660</v>
      </c>
      <c r="E153" s="12">
        <f t="shared" si="3"/>
        <v>2022</v>
      </c>
      <c r="F153" s="20" t="s">
        <v>738</v>
      </c>
      <c r="G153" s="13" t="s">
        <v>662</v>
      </c>
      <c r="H153" s="11" t="s">
        <v>663</v>
      </c>
      <c r="I153" s="21" t="str">
        <f>'05'!C71</f>
        <v>Z</v>
      </c>
      <c r="J153" s="21" t="s">
        <v>404</v>
      </c>
      <c r="K153" s="22"/>
      <c r="N153" s="11" t="s">
        <v>739</v>
      </c>
      <c r="O153" s="11">
        <v>13100211</v>
      </c>
      <c r="P153" s="11" t="s">
        <v>740</v>
      </c>
    </row>
    <row r="154" spans="2:16" ht="12.75">
      <c r="B154" s="11" t="str">
        <f>INDEX(SUM!D:D,MATCH(SUM!$F$3,SUM!B:B,0),0)</f>
        <v>P071</v>
      </c>
      <c r="C154" s="12">
        <v>6</v>
      </c>
      <c r="D154" s="13" t="s">
        <v>660</v>
      </c>
      <c r="E154" s="12">
        <f t="shared" si="3"/>
        <v>2022</v>
      </c>
      <c r="F154" s="20" t="s">
        <v>741</v>
      </c>
      <c r="G154" s="13" t="s">
        <v>662</v>
      </c>
      <c r="H154" s="11" t="s">
        <v>663</v>
      </c>
      <c r="I154" s="21" t="str">
        <f>'05'!C72</f>
        <v>AA</v>
      </c>
      <c r="J154" s="21" t="s">
        <v>404</v>
      </c>
      <c r="K154" s="22"/>
      <c r="N154" s="11" t="s">
        <v>742</v>
      </c>
      <c r="O154" s="11">
        <v>13109911</v>
      </c>
      <c r="P154" s="11" t="s">
        <v>743</v>
      </c>
    </row>
    <row r="155" spans="2:16" ht="12.75">
      <c r="B155" s="11" t="str">
        <f>INDEX(SUM!D:D,MATCH(SUM!$F$3,SUM!B:B,0),0)</f>
        <v>P071</v>
      </c>
      <c r="C155" s="12">
        <v>6</v>
      </c>
      <c r="D155" s="13" t="s">
        <v>660</v>
      </c>
      <c r="E155" s="12">
        <f t="shared" si="3"/>
        <v>2022</v>
      </c>
      <c r="F155" s="20" t="s">
        <v>744</v>
      </c>
      <c r="G155" s="13" t="s">
        <v>662</v>
      </c>
      <c r="H155" s="11" t="s">
        <v>663</v>
      </c>
      <c r="I155" s="21" t="str">
        <f>'05'!C73</f>
        <v>A</v>
      </c>
      <c r="J155" s="21" t="s">
        <v>404</v>
      </c>
      <c r="K155" s="22"/>
      <c r="N155" s="11" t="s">
        <v>745</v>
      </c>
      <c r="O155" s="11">
        <v>13200000</v>
      </c>
      <c r="P155" s="11" t="s">
        <v>746</v>
      </c>
    </row>
    <row r="156" spans="2:16" ht="12.75">
      <c r="B156" s="11" t="str">
        <f>INDEX(SUM!D:D,MATCH(SUM!$F$3,SUM!B:B,0),0)</f>
        <v>P071</v>
      </c>
      <c r="C156" s="12">
        <v>6</v>
      </c>
      <c r="D156" s="13" t="s">
        <v>660</v>
      </c>
      <c r="E156" s="12">
        <f t="shared" si="3"/>
        <v>2022</v>
      </c>
      <c r="F156" s="20" t="s">
        <v>747</v>
      </c>
      <c r="G156" s="13" t="s">
        <v>662</v>
      </c>
      <c r="H156" s="11" t="s">
        <v>663</v>
      </c>
      <c r="I156" s="21" t="str">
        <f>'05'!C74</f>
        <v>AC</v>
      </c>
      <c r="J156" s="21" t="s">
        <v>404</v>
      </c>
      <c r="K156" s="22"/>
      <c r="N156" s="11" t="s">
        <v>748</v>
      </c>
      <c r="O156" s="11">
        <v>13210011</v>
      </c>
      <c r="P156" s="11" t="s">
        <v>749</v>
      </c>
    </row>
    <row r="157" spans="2:16" ht="12.75">
      <c r="B157" s="11" t="str">
        <f>INDEX(SUM!D:D,MATCH(SUM!$F$3,SUM!B:B,0),0)</f>
        <v>P071</v>
      </c>
      <c r="C157" s="12">
        <v>6</v>
      </c>
      <c r="D157" s="13" t="s">
        <v>660</v>
      </c>
      <c r="E157" s="12">
        <f t="shared" si="3"/>
        <v>2022</v>
      </c>
      <c r="F157" s="20" t="s">
        <v>750</v>
      </c>
      <c r="G157" s="13" t="s">
        <v>662</v>
      </c>
      <c r="H157" s="11" t="s">
        <v>663</v>
      </c>
      <c r="I157" s="21" t="str">
        <f>'05'!C75</f>
        <v>Adicional de Férias</v>
      </c>
      <c r="J157" s="21" t="s">
        <v>404</v>
      </c>
      <c r="K157" s="22"/>
      <c r="N157" s="11" t="s">
        <v>751</v>
      </c>
      <c r="O157" s="11">
        <v>13210021</v>
      </c>
      <c r="P157" s="11" t="s">
        <v>752</v>
      </c>
    </row>
    <row r="158" spans="2:16" ht="12.75">
      <c r="B158" s="11" t="str">
        <f>INDEX(SUM!D:D,MATCH(SUM!$F$3,SUM!B:B,0),0)</f>
        <v>P071</v>
      </c>
      <c r="C158" s="12">
        <v>8</v>
      </c>
      <c r="D158" s="13" t="s">
        <v>753</v>
      </c>
      <c r="E158" s="12">
        <f t="shared" si="3"/>
        <v>2022</v>
      </c>
      <c r="F158" s="20" t="s">
        <v>754</v>
      </c>
      <c r="G158" s="23" t="s">
        <v>755</v>
      </c>
      <c r="H158" s="24" t="s">
        <v>756</v>
      </c>
      <c r="I158" s="25">
        <f>'12'!D11</f>
        <v>0</v>
      </c>
      <c r="J158" s="21" t="s">
        <v>404</v>
      </c>
      <c r="K158" s="22" t="str">
        <f>INDEX(PA_EXTRACAOITEM!C:C,MATCH(F158,PA_EXTRACAOITEM!A:A,0),0)</f>
        <v>Dívida Mobiliária</v>
      </c>
      <c r="L158" s="26"/>
      <c r="N158" s="11" t="s">
        <v>757</v>
      </c>
      <c r="O158" s="11">
        <v>13210041</v>
      </c>
      <c r="P158" s="11" t="s">
        <v>758</v>
      </c>
    </row>
    <row r="159" spans="2:16" ht="12.75">
      <c r="B159" s="11" t="str">
        <f>INDEX(SUM!D:D,MATCH(SUM!$F$3,SUM!B:B,0),0)</f>
        <v>P071</v>
      </c>
      <c r="C159" s="12">
        <v>8</v>
      </c>
      <c r="D159" s="13" t="s">
        <v>753</v>
      </c>
      <c r="E159" s="12">
        <f t="shared" si="3"/>
        <v>2022</v>
      </c>
      <c r="F159" s="20" t="s">
        <v>759</v>
      </c>
      <c r="G159" s="23" t="s">
        <v>760</v>
      </c>
      <c r="H159" s="24" t="s">
        <v>761</v>
      </c>
      <c r="I159" s="25">
        <f>'12'!D13</f>
        <v>381372.91</v>
      </c>
      <c r="J159" s="21" t="s">
        <v>404</v>
      </c>
      <c r="K159" s="22" t="str">
        <f>INDEX(PA_EXTRACAOITEM!C:C,MATCH(F159,PA_EXTRACAOITEM!A:A,0),0)</f>
        <v>Parcelamento de contribuições para o RPPS</v>
      </c>
      <c r="L159" s="26"/>
      <c r="N159" s="11" t="s">
        <v>762</v>
      </c>
      <c r="O159" s="11">
        <v>13220011</v>
      </c>
      <c r="P159" s="11" t="s">
        <v>763</v>
      </c>
    </row>
    <row r="160" spans="2:16" ht="12.75">
      <c r="B160" s="11" t="str">
        <f>INDEX(SUM!D:D,MATCH(SUM!$F$3,SUM!B:B,0),0)</f>
        <v>P071</v>
      </c>
      <c r="C160" s="12">
        <v>8</v>
      </c>
      <c r="D160" s="13" t="s">
        <v>753</v>
      </c>
      <c r="E160" s="12">
        <f t="shared" si="3"/>
        <v>2022</v>
      </c>
      <c r="F160" s="20" t="s">
        <v>764</v>
      </c>
      <c r="G160" s="23" t="s">
        <v>765</v>
      </c>
      <c r="H160" s="24" t="s">
        <v>766</v>
      </c>
      <c r="I160" s="25">
        <f>'12'!D14</f>
        <v>20964.4</v>
      </c>
      <c r="J160" s="21" t="s">
        <v>404</v>
      </c>
      <c r="K160" s="22" t="str">
        <f>INDEX(PA_EXTRACAOITEM!C:C,MATCH(F160,PA_EXTRACAOITEM!A:A,0),0)</f>
        <v>Parcelamento de contribuições para o RGPS</v>
      </c>
      <c r="L160" s="26"/>
      <c r="N160" s="11" t="s">
        <v>767</v>
      </c>
      <c r="O160" s="11">
        <v>13220013</v>
      </c>
      <c r="P160" s="11" t="s">
        <v>768</v>
      </c>
    </row>
    <row r="161" spans="2:16" ht="12.75">
      <c r="B161" s="11" t="str">
        <f>INDEX(SUM!D:D,MATCH(SUM!$F$3,SUM!B:B,0),0)</f>
        <v>P071</v>
      </c>
      <c r="C161" s="12">
        <v>8</v>
      </c>
      <c r="D161" s="13" t="s">
        <v>753</v>
      </c>
      <c r="E161" s="12">
        <f t="shared" si="3"/>
        <v>2022</v>
      </c>
      <c r="F161" s="20" t="s">
        <v>769</v>
      </c>
      <c r="G161" s="23" t="s">
        <v>770</v>
      </c>
      <c r="H161" s="24" t="s">
        <v>771</v>
      </c>
      <c r="I161" s="25">
        <f>'12'!D15</f>
        <v>0</v>
      </c>
      <c r="J161" s="21" t="s">
        <v>404</v>
      </c>
      <c r="K161" s="22" t="str">
        <f>INDEX(PA_EXTRACAOITEM!C:C,MATCH(F161,PA_EXTRACAOITEM!A:A,0),0)</f>
        <v>Outras dívidas contratuais</v>
      </c>
      <c r="L161" s="26"/>
      <c r="N161" s="11" t="s">
        <v>772</v>
      </c>
      <c r="O161" s="11">
        <v>13220014</v>
      </c>
      <c r="P161" s="11" t="s">
        <v>773</v>
      </c>
    </row>
    <row r="162" spans="2:16" ht="12.75">
      <c r="B162" s="11" t="str">
        <f>INDEX(SUM!D:D,MATCH(SUM!$F$3,SUM!B:B,0),0)</f>
        <v>P071</v>
      </c>
      <c r="C162" s="12">
        <v>8</v>
      </c>
      <c r="D162" s="13" t="s">
        <v>753</v>
      </c>
      <c r="E162" s="12">
        <f t="shared" si="3"/>
        <v>2022</v>
      </c>
      <c r="F162" s="20" t="s">
        <v>774</v>
      </c>
      <c r="G162" s="23" t="s">
        <v>775</v>
      </c>
      <c r="H162" s="24" t="s">
        <v>776</v>
      </c>
      <c r="I162" s="25">
        <f>'12'!D16</f>
        <v>376648.89</v>
      </c>
      <c r="J162" s="21" t="s">
        <v>404</v>
      </c>
      <c r="K162" s="22" t="str">
        <f>INDEX(PA_EXTRACAOITEM!C:C,MATCH(F162,PA_EXTRACAOITEM!A:A,0),0)</f>
        <v>Precatórios posteriores a 05/05/2000 vencidos e não pagos</v>
      </c>
      <c r="L162" s="26"/>
      <c r="N162" s="11" t="s">
        <v>777</v>
      </c>
      <c r="O162" s="11">
        <v>13290011</v>
      </c>
      <c r="P162" s="11" t="s">
        <v>778</v>
      </c>
    </row>
    <row r="163" spans="2:16" ht="12.75">
      <c r="B163" s="11" t="str">
        <f>INDEX(SUM!D:D,MATCH(SUM!$F$3,SUM!B:B,0),0)</f>
        <v>P071</v>
      </c>
      <c r="C163" s="12">
        <v>8</v>
      </c>
      <c r="D163" s="13" t="s">
        <v>753</v>
      </c>
      <c r="E163" s="12">
        <f t="shared" si="3"/>
        <v>2022</v>
      </c>
      <c r="F163" s="20" t="s">
        <v>779</v>
      </c>
      <c r="G163" s="23" t="s">
        <v>780</v>
      </c>
      <c r="H163" s="24" t="s">
        <v>781</v>
      </c>
      <c r="I163" s="25">
        <f>'12'!D17</f>
        <v>0</v>
      </c>
      <c r="J163" s="21" t="s">
        <v>404</v>
      </c>
      <c r="K163" s="22" t="str">
        <f>INDEX(PA_EXTRACAOITEM!C:C,MATCH(F163,PA_EXTRACAOITEM!A:A,0),0)</f>
        <v>Demais Dívidas</v>
      </c>
      <c r="L163" s="26"/>
      <c r="N163" s="11" t="s">
        <v>782</v>
      </c>
      <c r="O163" s="11">
        <v>13300000</v>
      </c>
      <c r="P163" s="11" t="s">
        <v>783</v>
      </c>
    </row>
    <row r="164" spans="2:16" ht="12.75">
      <c r="B164" s="11" t="str">
        <f>INDEX(SUM!D:D,MATCH(SUM!$F$3,SUM!B:B,0),0)</f>
        <v>P071</v>
      </c>
      <c r="C164" s="12">
        <v>8</v>
      </c>
      <c r="D164" s="13" t="s">
        <v>753</v>
      </c>
      <c r="E164" s="12">
        <f t="shared" si="3"/>
        <v>2022</v>
      </c>
      <c r="F164" s="20" t="s">
        <v>784</v>
      </c>
      <c r="G164" s="23" t="s">
        <v>785</v>
      </c>
      <c r="H164" s="24" t="s">
        <v>786</v>
      </c>
      <c r="I164" s="25">
        <f>'12'!D19</f>
        <v>1558887.21</v>
      </c>
      <c r="J164" s="21" t="s">
        <v>404</v>
      </c>
      <c r="K164" s="22" t="str">
        <f>INDEX(PA_EXTRACAOITEM!C:C,MATCH(F164,PA_EXTRACAOITEM!A:A,0),0)</f>
        <v>Disponibilidade de Caixa Bruta</v>
      </c>
      <c r="L164" s="26"/>
      <c r="N164" s="11" t="s">
        <v>787</v>
      </c>
      <c r="O164" s="11">
        <v>13399911</v>
      </c>
      <c r="P164" s="11" t="s">
        <v>788</v>
      </c>
    </row>
    <row r="165" spans="2:16" ht="12.75">
      <c r="B165" s="11" t="str">
        <f>INDEX(SUM!D:D,MATCH(SUM!$F$3,SUM!B:B,0),0)</f>
        <v>P071</v>
      </c>
      <c r="C165" s="12">
        <v>8</v>
      </c>
      <c r="D165" s="13" t="s">
        <v>753</v>
      </c>
      <c r="E165" s="12">
        <f t="shared" si="3"/>
        <v>2022</v>
      </c>
      <c r="F165" s="20" t="s">
        <v>789</v>
      </c>
      <c r="G165" s="23" t="s">
        <v>790</v>
      </c>
      <c r="H165" s="24" t="s">
        <v>791</v>
      </c>
      <c r="I165" s="25">
        <f>'12'!D20</f>
        <v>0</v>
      </c>
      <c r="J165" s="21" t="s">
        <v>404</v>
      </c>
      <c r="K165" s="22" t="str">
        <f>INDEX(PA_EXTRACAOITEM!C:C,MATCH(F165,PA_EXTRACAOITEM!A:A,0),0)</f>
        <v>Demais Haveres Financeiros</v>
      </c>
      <c r="L165" s="26"/>
      <c r="N165" s="11" t="s">
        <v>792</v>
      </c>
      <c r="O165" s="11">
        <v>13400000</v>
      </c>
      <c r="P165" s="11" t="s">
        <v>793</v>
      </c>
    </row>
    <row r="166" spans="2:16" ht="12.75">
      <c r="B166" s="11" t="str">
        <f>INDEX(SUM!D:D,MATCH(SUM!$F$3,SUM!B:B,0),0)</f>
        <v>P071</v>
      </c>
      <c r="C166" s="12">
        <v>8</v>
      </c>
      <c r="D166" s="13" t="s">
        <v>753</v>
      </c>
      <c r="E166" s="12">
        <f t="shared" si="3"/>
        <v>2022</v>
      </c>
      <c r="F166" s="20" t="s">
        <v>794</v>
      </c>
      <c r="G166" s="23" t="s">
        <v>795</v>
      </c>
      <c r="H166" s="24" t="s">
        <v>796</v>
      </c>
      <c r="I166" s="25">
        <f>'12'!D21</f>
        <v>2742813.83</v>
      </c>
      <c r="J166" s="21" t="s">
        <v>404</v>
      </c>
      <c r="K166" s="22" t="str">
        <f>INDEX(PA_EXTRACAOITEM!C:C,MATCH(F166,PA_EXTRACAOITEM!A:A,0),0)</f>
        <v>(-) Saldo de Restos a Pagar Processados</v>
      </c>
      <c r="L166" s="26"/>
      <c r="N166" s="11" t="s">
        <v>797</v>
      </c>
      <c r="O166" s="11">
        <v>13490111</v>
      </c>
      <c r="P166" s="11" t="s">
        <v>798</v>
      </c>
    </row>
    <row r="167" spans="2:16" ht="12.75">
      <c r="B167" s="11" t="str">
        <f>INDEX(SUM!D:D,MATCH(SUM!$F$3,SUM!B:B,0),0)</f>
        <v>P071</v>
      </c>
      <c r="C167" s="12">
        <v>11</v>
      </c>
      <c r="D167" s="13" t="s">
        <v>799</v>
      </c>
      <c r="E167" s="12">
        <f t="shared" si="3"/>
        <v>2022</v>
      </c>
      <c r="F167" s="20" t="s">
        <v>800</v>
      </c>
      <c r="G167" s="13" t="s">
        <v>755</v>
      </c>
      <c r="H167" s="11" t="s">
        <v>801</v>
      </c>
      <c r="I167" s="21">
        <f>+'06'!D11</f>
        <v>2031227.39</v>
      </c>
      <c r="J167" s="21" t="s">
        <v>404</v>
      </c>
      <c r="K167" s="22" t="str">
        <f>INDEX(PA_EXTRACAOITEM!C:C,MATCH(F167,PA_EXTRACAOITEM!A:A,0),0)</f>
        <v>Educação Infantil para fins de cálculo da MDE</v>
      </c>
      <c r="N167" s="11" t="s">
        <v>802</v>
      </c>
      <c r="O167" s="11">
        <v>13900000</v>
      </c>
      <c r="P167" s="11" t="s">
        <v>803</v>
      </c>
    </row>
    <row r="168" spans="2:16" ht="12.75">
      <c r="B168" s="11" t="str">
        <f>INDEX(SUM!D:D,MATCH(SUM!$F$3,SUM!B:B,0),0)</f>
        <v>P071</v>
      </c>
      <c r="C168" s="12">
        <v>11</v>
      </c>
      <c r="D168" s="13" t="s">
        <v>799</v>
      </c>
      <c r="E168" s="12">
        <f t="shared" si="3"/>
        <v>2022</v>
      </c>
      <c r="F168" s="20" t="s">
        <v>804</v>
      </c>
      <c r="G168" s="13" t="s">
        <v>805</v>
      </c>
      <c r="H168" s="11" t="s">
        <v>806</v>
      </c>
      <c r="I168" s="21">
        <f>+'06'!D12</f>
        <v>13872917.88</v>
      </c>
      <c r="J168" s="21" t="s">
        <v>404</v>
      </c>
      <c r="K168" s="22" t="str">
        <f>INDEX(PA_EXTRACAOITEM!C:C,MATCH(F168,PA_EXTRACAOITEM!A:A,0),0)</f>
        <v>Ensino Fundamental para fins de cálculo da MDE</v>
      </c>
      <c r="N168" s="11" t="s">
        <v>807</v>
      </c>
      <c r="O168" s="11">
        <v>13900011</v>
      </c>
      <c r="P168" s="11" t="s">
        <v>808</v>
      </c>
    </row>
    <row r="169" spans="2:16" ht="12.75">
      <c r="B169" s="11" t="str">
        <f>INDEX(SUM!D:D,MATCH(SUM!$F$3,SUM!B:B,0),0)</f>
        <v>P071</v>
      </c>
      <c r="C169" s="12">
        <v>11</v>
      </c>
      <c r="D169" s="13" t="s">
        <v>799</v>
      </c>
      <c r="E169" s="12">
        <f t="shared" si="3"/>
        <v>2022</v>
      </c>
      <c r="F169" s="20" t="s">
        <v>809</v>
      </c>
      <c r="G169" s="13" t="s">
        <v>775</v>
      </c>
      <c r="H169" s="11" t="s">
        <v>810</v>
      </c>
      <c r="I169" s="21">
        <f>+'06'!D13</f>
        <v>0</v>
      </c>
      <c r="J169" s="21" t="s">
        <v>404</v>
      </c>
      <c r="K169" s="22" t="str">
        <f>INDEX(PA_EXTRACAOITEM!C:C,MATCH(F169,PA_EXTRACAOITEM!A:A,0),0)</f>
        <v>Diferença Negativa do FUNDEB  (se for o caso)</v>
      </c>
      <c r="N169" s="11" t="s">
        <v>811</v>
      </c>
      <c r="O169" s="11">
        <v>14000011</v>
      </c>
      <c r="P169" s="11" t="s">
        <v>812</v>
      </c>
    </row>
    <row r="170" spans="2:16" ht="12.75">
      <c r="B170" s="11" t="str">
        <f>INDEX(SUM!D:D,MATCH(SUM!$F$3,SUM!B:B,0),0)</f>
        <v>P071</v>
      </c>
      <c r="C170" s="12">
        <v>11</v>
      </c>
      <c r="D170" s="13" t="s">
        <v>799</v>
      </c>
      <c r="E170" s="12">
        <f t="shared" si="3"/>
        <v>2022</v>
      </c>
      <c r="F170" s="20" t="s">
        <v>813</v>
      </c>
      <c r="G170" s="13" t="s">
        <v>814</v>
      </c>
      <c r="H170" s="27" t="s">
        <v>815</v>
      </c>
      <c r="I170" s="21">
        <f>+'06'!D15</f>
        <v>0</v>
      </c>
      <c r="J170" s="20" t="s">
        <v>816</v>
      </c>
      <c r="K170" s="22" t="e">
        <f>INDEX(PA_EXTRACAOITEM!C:C,MATCH(F170,PA_EXTRACAOITEM!A:A,0),0)</f>
        <v>#N/A</v>
      </c>
      <c r="N170" s="11" t="s">
        <v>817</v>
      </c>
      <c r="O170" s="11">
        <v>15000011</v>
      </c>
      <c r="P170" s="11" t="s">
        <v>818</v>
      </c>
    </row>
    <row r="171" spans="2:16" ht="12.75">
      <c r="B171" s="11" t="str">
        <f>INDEX(SUM!D:D,MATCH(SUM!$F$3,SUM!B:B,0),0)</f>
        <v>P071</v>
      </c>
      <c r="C171" s="12">
        <v>11</v>
      </c>
      <c r="D171" s="13" t="s">
        <v>799</v>
      </c>
      <c r="E171" s="12">
        <f t="shared" si="3"/>
        <v>2022</v>
      </c>
      <c r="F171" s="20" t="s">
        <v>819</v>
      </c>
      <c r="G171" s="13" t="s">
        <v>820</v>
      </c>
      <c r="H171" s="27" t="s">
        <v>821</v>
      </c>
      <c r="I171" s="21">
        <f>+'06'!D16</f>
        <v>0</v>
      </c>
      <c r="J171" s="20" t="s">
        <v>822</v>
      </c>
      <c r="K171" s="22" t="e">
        <f>INDEX(PA_EXTRACAOITEM!C:C,MATCH(F171,PA_EXTRACAOITEM!A:A,0),0)</f>
        <v>#N/A</v>
      </c>
      <c r="N171" s="11" t="s">
        <v>823</v>
      </c>
      <c r="O171" s="11">
        <v>16000000</v>
      </c>
      <c r="P171" s="11" t="s">
        <v>824</v>
      </c>
    </row>
    <row r="172" spans="2:16" ht="12.75">
      <c r="B172" s="11" t="str">
        <f>INDEX(SUM!D:D,MATCH(SUM!$F$3,SUM!B:B,0),0)</f>
        <v>P071</v>
      </c>
      <c r="C172" s="12">
        <v>11</v>
      </c>
      <c r="D172" s="13" t="s">
        <v>799</v>
      </c>
      <c r="E172" s="12">
        <f t="shared" si="3"/>
        <v>2022</v>
      </c>
      <c r="F172" s="20" t="s">
        <v>825</v>
      </c>
      <c r="G172" s="13" t="s">
        <v>826</v>
      </c>
      <c r="H172" s="27" t="s">
        <v>827</v>
      </c>
      <c r="I172" s="21">
        <f>+'06'!D17</f>
        <v>1984816.92</v>
      </c>
      <c r="J172" s="20" t="s">
        <v>828</v>
      </c>
      <c r="K172" s="22" t="e">
        <f>INDEX(PA_EXTRACAOITEM!C:C,MATCH(F172,PA_EXTRACAOITEM!A:A,0),0)</f>
        <v>#N/A</v>
      </c>
      <c r="N172" s="11" t="s">
        <v>829</v>
      </c>
      <c r="O172" s="11">
        <v>16100000</v>
      </c>
      <c r="P172" s="11" t="s">
        <v>830</v>
      </c>
    </row>
    <row r="173" spans="2:16" ht="12.75">
      <c r="B173" s="11" t="str">
        <f>INDEX(SUM!D:D,MATCH(SUM!$F$3,SUM!B:B,0),0)</f>
        <v>P071</v>
      </c>
      <c r="C173" s="12">
        <v>11</v>
      </c>
      <c r="D173" s="13" t="s">
        <v>799</v>
      </c>
      <c r="E173" s="12">
        <f t="shared" si="3"/>
        <v>2022</v>
      </c>
      <c r="F173" s="20" t="s">
        <v>831</v>
      </c>
      <c r="G173" s="13" t="s">
        <v>832</v>
      </c>
      <c r="I173" s="21">
        <f>+'06'!D18</f>
        <v>1433147.63</v>
      </c>
      <c r="J173" s="21" t="s">
        <v>404</v>
      </c>
      <c r="K173" s="22" t="str">
        <f>INDEX(PA_EXTRACAOITEM!C:C,MATCH(F173,PA_EXTRACAOITEM!A:A,0),0)</f>
        <v>Despesas com ensino efetuadas em Consórcio Público e não consolidadas</v>
      </c>
      <c r="N173" s="11" t="s">
        <v>833</v>
      </c>
      <c r="O173" s="11">
        <v>16100113</v>
      </c>
      <c r="P173" s="11" t="s">
        <v>834</v>
      </c>
    </row>
    <row r="174" spans="2:16" ht="12.75">
      <c r="B174" s="11" t="str">
        <f>INDEX(SUM!D:D,MATCH(SUM!$F$3,SUM!B:B,0),0)</f>
        <v>P071</v>
      </c>
      <c r="C174" s="12">
        <v>11</v>
      </c>
      <c r="D174" s="13" t="s">
        <v>799</v>
      </c>
      <c r="E174" s="12">
        <f t="shared" si="3"/>
        <v>2022</v>
      </c>
      <c r="F174" s="20" t="s">
        <v>835</v>
      </c>
      <c r="G174" s="13" t="s">
        <v>836</v>
      </c>
      <c r="I174" s="21">
        <f>+'06'!D19</f>
        <v>551669.29</v>
      </c>
      <c r="J174" s="21" t="s">
        <v>404</v>
      </c>
      <c r="K174" s="22">
        <f>INDEX(PA_EXTRACAOITEM!C:C,MATCH(F174,PA_EXTRACAOITEM!A:A,0),0)</f>
        <v>0</v>
      </c>
      <c r="N174" s="11" t="s">
        <v>837</v>
      </c>
      <c r="O174" s="11">
        <v>16100211</v>
      </c>
      <c r="P174" s="11" t="s">
        <v>838</v>
      </c>
    </row>
    <row r="175" spans="2:16" ht="12.75">
      <c r="B175" s="11" t="str">
        <f>INDEX(SUM!D:D,MATCH(SUM!$F$3,SUM!B:B,0),0)</f>
        <v>P071</v>
      </c>
      <c r="C175" s="12">
        <v>11</v>
      </c>
      <c r="D175" s="13" t="s">
        <v>799</v>
      </c>
      <c r="E175" s="12">
        <f t="shared" si="3"/>
        <v>2022</v>
      </c>
      <c r="F175" s="20" t="s">
        <v>839</v>
      </c>
      <c r="G175" s="13" t="s">
        <v>840</v>
      </c>
      <c r="I175" s="21">
        <f>+'06'!D20</f>
        <v>0</v>
      </c>
      <c r="J175" s="21" t="s">
        <v>404</v>
      </c>
      <c r="K175" s="22">
        <f>INDEX(PA_EXTRACAOITEM!C:C,MATCH(F175,PA_EXTRACAOITEM!A:A,0),0)</f>
        <v>0</v>
      </c>
      <c r="N175" s="11" t="s">
        <v>841</v>
      </c>
      <c r="O175" s="11">
        <v>16100311</v>
      </c>
      <c r="P175" s="11" t="s">
        <v>842</v>
      </c>
    </row>
    <row r="176" spans="2:16" ht="12.75">
      <c r="B176" s="11" t="str">
        <f>INDEX(SUM!D:D,MATCH(SUM!$F$3,SUM!B:B,0),0)</f>
        <v>P071</v>
      </c>
      <c r="C176" s="12">
        <v>11</v>
      </c>
      <c r="D176" s="13" t="s">
        <v>799</v>
      </c>
      <c r="E176" s="12">
        <f t="shared" si="3"/>
        <v>2022</v>
      </c>
      <c r="F176" s="20" t="s">
        <v>843</v>
      </c>
      <c r="G176" s="13" t="s">
        <v>844</v>
      </c>
      <c r="I176" s="21">
        <f>+'06'!D21</f>
        <v>0</v>
      </c>
      <c r="J176" s="21" t="s">
        <v>404</v>
      </c>
      <c r="K176" s="22">
        <f>INDEX(PA_EXTRACAOITEM!C:C,MATCH(F176,PA_EXTRACAOITEM!A:A,0),0)</f>
        <v>0</v>
      </c>
      <c r="N176" s="11" t="s">
        <v>845</v>
      </c>
      <c r="O176" s="11">
        <v>16200000</v>
      </c>
      <c r="P176" s="11" t="s">
        <v>846</v>
      </c>
    </row>
    <row r="177" spans="2:16" ht="12.75">
      <c r="B177" s="11" t="str">
        <f>INDEX(SUM!D:D,MATCH(SUM!$F$3,SUM!B:B,0),0)</f>
        <v>P071</v>
      </c>
      <c r="C177" s="12">
        <v>11</v>
      </c>
      <c r="D177" s="13" t="s">
        <v>799</v>
      </c>
      <c r="E177" s="12">
        <f t="shared" si="3"/>
        <v>2022</v>
      </c>
      <c r="F177" s="20" t="s">
        <v>847</v>
      </c>
      <c r="G177" s="13" t="s">
        <v>848</v>
      </c>
      <c r="I177" s="21">
        <f>+'06'!D22</f>
        <v>0</v>
      </c>
      <c r="J177" s="21" t="s">
        <v>404</v>
      </c>
      <c r="K177" s="22">
        <f>INDEX(PA_EXTRACAOITEM!C:C,MATCH(F177,PA_EXTRACAOITEM!A:A,0),0)</f>
        <v>0</v>
      </c>
      <c r="N177" s="11" t="s">
        <v>849</v>
      </c>
      <c r="O177" s="11">
        <v>16200211</v>
      </c>
      <c r="P177" s="11" t="s">
        <v>850</v>
      </c>
    </row>
    <row r="178" spans="2:16" ht="12.75">
      <c r="B178" s="11" t="str">
        <f>INDEX(SUM!D:D,MATCH(SUM!$F$3,SUM!B:B,0),0)</f>
        <v>P071</v>
      </c>
      <c r="C178" s="12">
        <v>11</v>
      </c>
      <c r="D178" s="13" t="s">
        <v>799</v>
      </c>
      <c r="E178" s="12">
        <f t="shared" si="3"/>
        <v>2022</v>
      </c>
      <c r="F178" s="20" t="s">
        <v>851</v>
      </c>
      <c r="G178" s="13" t="s">
        <v>852</v>
      </c>
      <c r="H178" s="11" t="s">
        <v>853</v>
      </c>
      <c r="I178" s="21">
        <f>+'06'!D24</f>
        <v>4296939</v>
      </c>
      <c r="J178" s="21" t="s">
        <v>404</v>
      </c>
      <c r="K178" s="22" t="str">
        <f>INDEX(PA_EXTRACAOITEM!C:C,MATCH(F178,PA_EXTRACAOITEM!A:A,0),0)</f>
        <v>Diferença positiva do FUNDEB  (se for o caso)</v>
      </c>
      <c r="N178" s="11" t="s">
        <v>854</v>
      </c>
      <c r="O178" s="11">
        <v>16300111</v>
      </c>
      <c r="P178" s="11" t="s">
        <v>855</v>
      </c>
    </row>
    <row r="179" spans="2:16" ht="12.75">
      <c r="B179" s="11" t="str">
        <f>INDEX(SUM!D:D,MATCH(SUM!$F$3,SUM!B:B,0),0)</f>
        <v>P071</v>
      </c>
      <c r="C179" s="12">
        <v>11</v>
      </c>
      <c r="D179" s="13" t="s">
        <v>799</v>
      </c>
      <c r="E179" s="12">
        <f t="shared" si="3"/>
        <v>2022</v>
      </c>
      <c r="F179" s="20" t="s">
        <v>856</v>
      </c>
      <c r="G179" s="13" t="s">
        <v>857</v>
      </c>
      <c r="H179" s="27" t="str">
        <f>+'06'!C25</f>
        <v>Despesas custeadas com a complementação da União ao FUNDEB (VAAT+VAAF) no exercício</v>
      </c>
      <c r="I179" s="21">
        <f>+'06'!D25</f>
        <v>3401207.37</v>
      </c>
      <c r="J179" s="20" t="s">
        <v>858</v>
      </c>
      <c r="K179" s="22" t="e">
        <f>INDEX(PA_EXTRACAOITEM!C:C,MATCH(F179,PA_EXTRACAOITEM!A:A,0),0)</f>
        <v>#N/A</v>
      </c>
      <c r="N179" s="11" t="s">
        <v>859</v>
      </c>
      <c r="O179" s="11">
        <v>16900000</v>
      </c>
      <c r="P179" s="11" t="s">
        <v>860</v>
      </c>
    </row>
    <row r="180" spans="2:16" ht="12.75">
      <c r="B180" s="11" t="str">
        <f>INDEX(SUM!D:D,MATCH(SUM!$F$3,SUM!B:B,0),0)</f>
        <v>P071</v>
      </c>
      <c r="C180" s="12">
        <v>11</v>
      </c>
      <c r="D180" s="13" t="s">
        <v>799</v>
      </c>
      <c r="E180" s="12">
        <f t="shared" si="3"/>
        <v>2022</v>
      </c>
      <c r="F180" s="20" t="s">
        <v>861</v>
      </c>
      <c r="G180" s="13" t="s">
        <v>862</v>
      </c>
      <c r="H180" s="27" t="s">
        <v>863</v>
      </c>
      <c r="I180" s="21">
        <f>+'06'!D26</f>
        <v>0</v>
      </c>
      <c r="J180" s="20" t="s">
        <v>864</v>
      </c>
      <c r="K180" s="22" t="e">
        <f>INDEX(PA_EXTRACAOITEM!C:C,MATCH(F180,PA_EXTRACAOITEM!A:A,0),0)</f>
        <v>#N/A</v>
      </c>
      <c r="N180" s="11" t="s">
        <v>865</v>
      </c>
      <c r="O180" s="11">
        <v>16909911</v>
      </c>
      <c r="P180" s="11" t="s">
        <v>866</v>
      </c>
    </row>
    <row r="181" spans="2:16" ht="12.75">
      <c r="B181" s="11" t="str">
        <f>INDEX(SUM!D:D,MATCH(SUM!$F$3,SUM!B:B,0),0)</f>
        <v>P071</v>
      </c>
      <c r="C181" s="12">
        <v>11</v>
      </c>
      <c r="D181" s="13" t="s">
        <v>799</v>
      </c>
      <c r="E181" s="12">
        <f t="shared" si="3"/>
        <v>2022</v>
      </c>
      <c r="F181" s="20" t="s">
        <v>867</v>
      </c>
      <c r="G181" s="13" t="s">
        <v>868</v>
      </c>
      <c r="H181" s="27" t="str">
        <f>+'06'!C27</f>
        <v>Despesas custeadas com superavit financeiro do exercício anterior de recursos de impostos vinculados ao Ensino (fonte MDE)</v>
      </c>
      <c r="I181" s="21">
        <f>+'06'!D27</f>
        <v>0</v>
      </c>
      <c r="J181" s="20" t="s">
        <v>869</v>
      </c>
      <c r="K181" s="22" t="e">
        <f>INDEX(PA_EXTRACAOITEM!C:C,MATCH(F181,PA_EXTRACAOITEM!A:A,0),0)</f>
        <v>#N/A</v>
      </c>
      <c r="N181" s="11" t="s">
        <v>870</v>
      </c>
      <c r="O181" s="11">
        <v>16909912</v>
      </c>
      <c r="P181" s="11" t="s">
        <v>871</v>
      </c>
    </row>
    <row r="182" spans="2:16" ht="12.75">
      <c r="B182" s="11" t="str">
        <f>INDEX(SUM!D:D,MATCH(SUM!$F$3,SUM!B:B,0),0)</f>
        <v>P071</v>
      </c>
      <c r="C182" s="12">
        <v>11</v>
      </c>
      <c r="D182" s="13" t="s">
        <v>799</v>
      </c>
      <c r="E182" s="12">
        <f t="shared" si="3"/>
        <v>2022</v>
      </c>
      <c r="F182" s="20" t="s">
        <v>872</v>
      </c>
      <c r="G182" s="13" t="s">
        <v>873</v>
      </c>
      <c r="H182" s="27" t="str">
        <f>+'06'!C28</f>
        <v>Restos a Pagar não processados inscritos no exercício sem disponibilidade financeira de recursos</v>
      </c>
      <c r="I182" s="21">
        <f>+'06'!D28</f>
        <v>487723.06</v>
      </c>
      <c r="J182" s="20" t="s">
        <v>874</v>
      </c>
      <c r="K182" s="22" t="e">
        <f>INDEX(PA_EXTRACAOITEM!C:C,MATCH(F182,PA_EXTRACAOITEM!A:A,0),0)</f>
        <v>#N/A</v>
      </c>
      <c r="N182" s="11" t="s">
        <v>875</v>
      </c>
      <c r="O182" s="11">
        <v>16909913</v>
      </c>
      <c r="P182" s="11" t="s">
        <v>876</v>
      </c>
    </row>
    <row r="183" spans="2:11" ht="12.75">
      <c r="B183" s="11" t="str">
        <f>INDEX(SUM!D:D,MATCH(SUM!$F$3,SUM!B:B,0),0)</f>
        <v>P071</v>
      </c>
      <c r="C183" s="12">
        <v>11</v>
      </c>
      <c r="D183" s="13" t="s">
        <v>799</v>
      </c>
      <c r="E183" s="12">
        <f t="shared" si="3"/>
        <v>2022</v>
      </c>
      <c r="F183" s="20" t="s">
        <v>877</v>
      </c>
      <c r="G183" s="11" t="str">
        <f>+'06'!B29</f>
        <v>02.05.01</v>
      </c>
      <c r="H183" s="27" t="str">
        <f>+'06'!C29</f>
        <v>De recursos do FUNDEB - impostos e transferências de impostos</v>
      </c>
      <c r="I183" s="21">
        <f>+'06'!D29</f>
        <v>0</v>
      </c>
      <c r="J183" s="20" t="s">
        <v>878</v>
      </c>
      <c r="K183" s="22"/>
    </row>
    <row r="184" spans="2:11" ht="12.75">
      <c r="B184" s="11" t="str">
        <f>INDEX(SUM!D:D,MATCH(SUM!$F$3,SUM!B:B,0),0)</f>
        <v>P071</v>
      </c>
      <c r="C184" s="12">
        <v>11</v>
      </c>
      <c r="D184" s="13" t="s">
        <v>799</v>
      </c>
      <c r="E184" s="12">
        <f t="shared" si="3"/>
        <v>2022</v>
      </c>
      <c r="F184" s="20" t="s">
        <v>879</v>
      </c>
      <c r="G184" s="11" t="str">
        <f>+'06'!B30</f>
        <v>02.05.02</v>
      </c>
      <c r="H184" s="27" t="str">
        <f>+'06'!C30</f>
        <v>De recursos de impostos e transferências de impostos (Fonte MDE)</v>
      </c>
      <c r="I184" s="21">
        <f>+'06'!D30</f>
        <v>487723.06</v>
      </c>
      <c r="J184" s="20" t="s">
        <v>880</v>
      </c>
      <c r="K184" s="22"/>
    </row>
    <row r="185" spans="2:16" ht="12.75">
      <c r="B185" s="11" t="str">
        <f>INDEX(SUM!D:D,MATCH(SUM!$F$3,SUM!B:B,0),0)</f>
        <v>P071</v>
      </c>
      <c r="C185" s="12">
        <v>11</v>
      </c>
      <c r="D185" s="13" t="s">
        <v>799</v>
      </c>
      <c r="E185" s="12">
        <f t="shared" si="3"/>
        <v>2022</v>
      </c>
      <c r="F185" s="20" t="s">
        <v>881</v>
      </c>
      <c r="G185" s="13" t="s">
        <v>882</v>
      </c>
      <c r="H185" s="27" t="str">
        <f>+'06'!C31</f>
        <v>Cancelamento, no exercício, de Restos a Pagar (processados e não processados) inscritos com disponibilidade de recursos vinculados ao FUNDEB - Impostos e transferências de impostos</v>
      </c>
      <c r="I185" s="21">
        <f>+'06'!D31</f>
        <v>0</v>
      </c>
      <c r="J185" s="20" t="s">
        <v>883</v>
      </c>
      <c r="K185" s="22" t="e">
        <f>INDEX(PA_EXTRACAOITEM!C:C,MATCH(F185,PA_EXTRACAOITEM!A:A,0),0)</f>
        <v>#N/A</v>
      </c>
      <c r="N185" s="11" t="s">
        <v>884</v>
      </c>
      <c r="O185" s="11">
        <v>17000000</v>
      </c>
      <c r="P185" s="11" t="s">
        <v>885</v>
      </c>
    </row>
    <row r="186" spans="2:16" ht="12.75">
      <c r="B186" s="11" t="str">
        <f>INDEX(SUM!D:D,MATCH(SUM!$F$3,SUM!B:B,0),0)</f>
        <v>P071</v>
      </c>
      <c r="C186" s="12">
        <v>11</v>
      </c>
      <c r="D186" s="13" t="s">
        <v>799</v>
      </c>
      <c r="E186" s="12">
        <f t="shared" si="3"/>
        <v>2022</v>
      </c>
      <c r="F186" s="20" t="s">
        <v>886</v>
      </c>
      <c r="G186" s="13" t="s">
        <v>887</v>
      </c>
      <c r="H186" s="27" t="str">
        <f>+'06'!C32</f>
        <v>Cancelamento, no exercício, de Restos a Pagar (processados e não processados) inscritos com disponibilidade de recursos de Impostos e transferências de impostos (Fonte MDE)</v>
      </c>
      <c r="I186" s="21">
        <f>+'06'!D32</f>
        <v>114752.57</v>
      </c>
      <c r="J186" s="20" t="s">
        <v>888</v>
      </c>
      <c r="K186" s="22" t="e">
        <f>INDEX(PA_EXTRACAOITEM!C:C,MATCH(F186,PA_EXTRACAOITEM!A:A,0),0)</f>
        <v>#N/A</v>
      </c>
      <c r="N186" s="11" t="s">
        <v>889</v>
      </c>
      <c r="O186" s="11">
        <v>17100000</v>
      </c>
      <c r="P186" s="11" t="s">
        <v>890</v>
      </c>
    </row>
    <row r="187" spans="2:16" ht="12.75">
      <c r="B187" s="11" t="str">
        <f>INDEX(SUM!D:D,MATCH(SUM!$F$3,SUM!B:B,0),0)</f>
        <v>P071</v>
      </c>
      <c r="C187" s="12">
        <v>11</v>
      </c>
      <c r="D187" s="13" t="s">
        <v>799</v>
      </c>
      <c r="E187" s="12">
        <f t="shared" si="3"/>
        <v>2022</v>
      </c>
      <c r="F187" s="20" t="s">
        <v>891</v>
      </c>
      <c r="G187" s="13" t="s">
        <v>892</v>
      </c>
      <c r="H187" s="11" t="s">
        <v>893</v>
      </c>
      <c r="I187" s="21">
        <f>+'06'!D34</f>
        <v>333175.15</v>
      </c>
      <c r="J187" s="21" t="s">
        <v>404</v>
      </c>
      <c r="K187" s="22" t="str">
        <f>INDEX(PA_EXTRACAOITEM!C:C,MATCH(F187,PA_EXTRACAOITEM!A:A,0),0)</f>
        <v>Salário Educação</v>
      </c>
      <c r="N187" s="11" t="s">
        <v>894</v>
      </c>
      <c r="O187" s="11">
        <v>17180121</v>
      </c>
      <c r="P187" s="11" t="s">
        <v>895</v>
      </c>
    </row>
    <row r="188" spans="2:16" ht="12.75">
      <c r="B188" s="11" t="str">
        <f>INDEX(SUM!D:D,MATCH(SUM!$F$3,SUM!B:B,0),0)</f>
        <v>P071</v>
      </c>
      <c r="C188" s="12">
        <v>11</v>
      </c>
      <c r="D188" s="13" t="s">
        <v>799</v>
      </c>
      <c r="E188" s="12">
        <f t="shared" si="3"/>
        <v>2022</v>
      </c>
      <c r="F188" s="20" t="s">
        <v>896</v>
      </c>
      <c r="G188" s="13" t="s">
        <v>897</v>
      </c>
      <c r="H188" s="11" t="s">
        <v>898</v>
      </c>
      <c r="I188" s="21">
        <f>+'06'!D35</f>
        <v>12360</v>
      </c>
      <c r="J188" s="21" t="s">
        <v>404</v>
      </c>
      <c r="K188" s="22" t="str">
        <f>INDEX(PA_EXTRACAOITEM!C:C,MATCH(F188,PA_EXTRACAOITEM!A:A,0),0)</f>
        <v>PDDE</v>
      </c>
      <c r="N188" s="11" t="s">
        <v>899</v>
      </c>
      <c r="O188" s="11">
        <v>17180131</v>
      </c>
      <c r="P188" s="11" t="s">
        <v>900</v>
      </c>
    </row>
    <row r="189" spans="2:16" ht="12.75">
      <c r="B189" s="11" t="str">
        <f>INDEX(SUM!D:D,MATCH(SUM!$F$3,SUM!B:B,0),0)</f>
        <v>P071</v>
      </c>
      <c r="C189" s="12">
        <v>11</v>
      </c>
      <c r="D189" s="13" t="s">
        <v>799</v>
      </c>
      <c r="E189" s="12">
        <f t="shared" si="3"/>
        <v>2022</v>
      </c>
      <c r="F189" s="20" t="s">
        <v>901</v>
      </c>
      <c r="G189" s="13" t="s">
        <v>902</v>
      </c>
      <c r="H189" s="11" t="s">
        <v>903</v>
      </c>
      <c r="I189" s="21">
        <f>+'06'!D36</f>
        <v>223799.39</v>
      </c>
      <c r="J189" s="21" t="s">
        <v>404</v>
      </c>
      <c r="K189" s="22" t="str">
        <f>INDEX(PA_EXTRACAOITEM!C:C,MATCH(F189,PA_EXTRACAOITEM!A:A,0),0)</f>
        <v>PNATE</v>
      </c>
      <c r="N189" s="11" t="s">
        <v>904</v>
      </c>
      <c r="O189" s="11">
        <v>17180141</v>
      </c>
      <c r="P189" s="11" t="s">
        <v>905</v>
      </c>
    </row>
    <row r="190" spans="2:16" ht="12.75">
      <c r="B190" s="11" t="str">
        <f>INDEX(SUM!D:D,MATCH(SUM!$F$3,SUM!B:B,0),0)</f>
        <v>P071</v>
      </c>
      <c r="C190" s="12">
        <v>11</v>
      </c>
      <c r="D190" s="13" t="s">
        <v>799</v>
      </c>
      <c r="E190" s="12">
        <f t="shared" si="3"/>
        <v>2022</v>
      </c>
      <c r="F190" s="20" t="s">
        <v>906</v>
      </c>
      <c r="G190" s="13" t="s">
        <v>907</v>
      </c>
      <c r="H190" s="11" t="s">
        <v>908</v>
      </c>
      <c r="I190" s="21">
        <f>+'06'!D37</f>
        <v>201737.81</v>
      </c>
      <c r="J190" s="21" t="s">
        <v>404</v>
      </c>
      <c r="K190" s="22" t="str">
        <f>INDEX(PA_EXTRACAOITEM!C:C,MATCH(F190,PA_EXTRACAOITEM!A:A,0),0)</f>
        <v>Outras despesas custedas com recursos do FNDE</v>
      </c>
      <c r="N190" s="11" t="s">
        <v>909</v>
      </c>
      <c r="O190" s="11">
        <v>17180151</v>
      </c>
      <c r="P190" s="11" t="s">
        <v>910</v>
      </c>
    </row>
    <row r="191" spans="2:16" ht="12.75">
      <c r="B191" s="11" t="str">
        <f>INDEX(SUM!D:D,MATCH(SUM!$F$3,SUM!B:B,0),0)</f>
        <v>P071</v>
      </c>
      <c r="C191" s="12">
        <v>11</v>
      </c>
      <c r="D191" s="13" t="s">
        <v>799</v>
      </c>
      <c r="E191" s="12">
        <f t="shared" si="3"/>
        <v>2022</v>
      </c>
      <c r="F191" s="20" t="s">
        <v>911</v>
      </c>
      <c r="G191" s="13" t="s">
        <v>912</v>
      </c>
      <c r="H191" s="11" t="s">
        <v>913</v>
      </c>
      <c r="I191" s="21">
        <f>+'06'!D38</f>
        <v>204184.37</v>
      </c>
      <c r="J191" s="21" t="s">
        <v>404</v>
      </c>
      <c r="K191" s="22" t="str">
        <f>INDEX(PA_EXTRACAOITEM!C:C,MATCH(F191,PA_EXTRACAOITEM!A:A,0),0)</f>
        <v>Programa  de Transporte Escolar A Caminho da Escola</v>
      </c>
      <c r="N191" s="11" t="s">
        <v>914</v>
      </c>
      <c r="O191" s="11">
        <v>17180181</v>
      </c>
      <c r="P191" s="11" t="s">
        <v>915</v>
      </c>
    </row>
    <row r="192" spans="2:16" ht="12.75">
      <c r="B192" s="11" t="str">
        <f>INDEX(SUM!D:D,MATCH(SUM!$F$3,SUM!B:B,0),0)</f>
        <v>P071</v>
      </c>
      <c r="C192" s="12">
        <v>11</v>
      </c>
      <c r="D192" s="13" t="s">
        <v>799</v>
      </c>
      <c r="E192" s="12">
        <f t="shared" si="3"/>
        <v>2022</v>
      </c>
      <c r="F192" s="20" t="s">
        <v>916</v>
      </c>
      <c r="G192" s="13" t="s">
        <v>917</v>
      </c>
      <c r="H192" s="11" t="s">
        <v>918</v>
      </c>
      <c r="I192" s="21">
        <f>+'06'!D39</f>
        <v>0</v>
      </c>
      <c r="J192" s="21" t="s">
        <v>404</v>
      </c>
      <c r="K192" s="22" t="str">
        <f>INDEX(PA_EXTRACAOITEM!C:C,MATCH(F192,PA_EXTRACAOITEM!A:A,0),0)</f>
        <v>Despesas realizadas com recursos transferidos através de convênios/acordos/congêneres</v>
      </c>
      <c r="N192" s="11" t="s">
        <v>919</v>
      </c>
      <c r="O192" s="11">
        <v>17180211</v>
      </c>
      <c r="P192" s="11" t="s">
        <v>920</v>
      </c>
    </row>
    <row r="193" spans="2:16" ht="12.75">
      <c r="B193" s="11" t="str">
        <f>INDEX(SUM!D:D,MATCH(SUM!$F$3,SUM!B:B,0),0)</f>
        <v>P071</v>
      </c>
      <c r="C193" s="12">
        <v>11</v>
      </c>
      <c r="D193" s="13" t="s">
        <v>799</v>
      </c>
      <c r="E193" s="12">
        <f t="shared" si="3"/>
        <v>2022</v>
      </c>
      <c r="F193" s="20" t="s">
        <v>921</v>
      </c>
      <c r="G193" s="13" t="s">
        <v>922</v>
      </c>
      <c r="I193" s="21">
        <f>+'06'!D41</f>
        <v>0</v>
      </c>
      <c r="J193" s="21" t="s">
        <v>404</v>
      </c>
      <c r="K193" s="22">
        <f>INDEX(PA_EXTRACAOITEM!C:C,MATCH(F193,PA_EXTRACAOITEM!A:A,0),0)</f>
        <v>0</v>
      </c>
      <c r="N193" s="11" t="s">
        <v>923</v>
      </c>
      <c r="O193" s="11">
        <v>17180231</v>
      </c>
      <c r="P193" s="11" t="s">
        <v>924</v>
      </c>
    </row>
    <row r="194" spans="2:16" ht="12.75">
      <c r="B194" s="11" t="str">
        <f>INDEX(SUM!D:D,MATCH(SUM!$F$3,SUM!B:B,0),0)</f>
        <v>P071</v>
      </c>
      <c r="C194" s="12">
        <v>11</v>
      </c>
      <c r="D194" s="13" t="s">
        <v>799</v>
      </c>
      <c r="E194" s="12">
        <f t="shared" si="3"/>
        <v>2022</v>
      </c>
      <c r="F194" s="20" t="s">
        <v>925</v>
      </c>
      <c r="G194" s="13" t="s">
        <v>926</v>
      </c>
      <c r="I194" s="21">
        <f>+'06'!D42</f>
        <v>0</v>
      </c>
      <c r="J194" s="21" t="s">
        <v>404</v>
      </c>
      <c r="K194" s="22">
        <f>INDEX(PA_EXTRACAOITEM!C:C,MATCH(F194,PA_EXTRACAOITEM!A:A,0),0)</f>
        <v>0</v>
      </c>
      <c r="N194" s="11" t="s">
        <v>927</v>
      </c>
      <c r="O194" s="11">
        <v>17180241</v>
      </c>
      <c r="P194" s="11" t="s">
        <v>928</v>
      </c>
    </row>
    <row r="195" spans="2:16" ht="12.75">
      <c r="B195" s="11" t="str">
        <f>INDEX(SUM!D:D,MATCH(SUM!$F$3,SUM!B:B,0),0)</f>
        <v>P071</v>
      </c>
      <c r="C195" s="12">
        <v>11</v>
      </c>
      <c r="D195" s="13" t="s">
        <v>799</v>
      </c>
      <c r="E195" s="12">
        <f t="shared" si="3"/>
        <v>2022</v>
      </c>
      <c r="F195" s="20" t="s">
        <v>929</v>
      </c>
      <c r="G195" s="13" t="s">
        <v>930</v>
      </c>
      <c r="I195" s="21">
        <f>+'06'!D43</f>
        <v>0</v>
      </c>
      <c r="J195" s="21" t="s">
        <v>404</v>
      </c>
      <c r="K195" s="22">
        <f>INDEX(PA_EXTRACAOITEM!C:C,MATCH(F195,PA_EXTRACAOITEM!A:A,0),0)</f>
        <v>0</v>
      </c>
      <c r="N195" s="11" t="s">
        <v>931</v>
      </c>
      <c r="O195" s="11">
        <v>17180251</v>
      </c>
      <c r="P195" s="11" t="s">
        <v>932</v>
      </c>
    </row>
    <row r="196" spans="2:16" ht="12.75">
      <c r="B196" s="11" t="str">
        <f>INDEX(SUM!D:D,MATCH(SUM!$F$3,SUM!B:B,0),0)</f>
        <v>P071</v>
      </c>
      <c r="C196" s="12">
        <v>11</v>
      </c>
      <c r="D196" s="13" t="s">
        <v>799</v>
      </c>
      <c r="E196" s="12">
        <f t="shared" si="3"/>
        <v>2022</v>
      </c>
      <c r="F196" s="20" t="s">
        <v>933</v>
      </c>
      <c r="G196" s="13" t="s">
        <v>934</v>
      </c>
      <c r="I196" s="21">
        <f>+'06'!D44</f>
        <v>0</v>
      </c>
      <c r="J196" s="21" t="s">
        <v>404</v>
      </c>
      <c r="K196" s="22">
        <f>INDEX(PA_EXTRACAOITEM!C:C,MATCH(F196,PA_EXTRACAOITEM!A:A,0),0)</f>
        <v>0</v>
      </c>
      <c r="N196" s="11" t="s">
        <v>935</v>
      </c>
      <c r="O196" s="11">
        <v>17180261</v>
      </c>
      <c r="P196" s="11" t="s">
        <v>936</v>
      </c>
    </row>
    <row r="197" spans="2:16" ht="12.75">
      <c r="B197" s="11" t="str">
        <f>INDEX(SUM!D:D,MATCH(SUM!$F$3,SUM!B:B,0),0)</f>
        <v>P071</v>
      </c>
      <c r="C197" s="12">
        <v>11</v>
      </c>
      <c r="D197" s="13" t="s">
        <v>799</v>
      </c>
      <c r="E197" s="12">
        <f t="shared" si="3"/>
        <v>2022</v>
      </c>
      <c r="F197" s="20" t="s">
        <v>937</v>
      </c>
      <c r="G197" s="13" t="s">
        <v>938</v>
      </c>
      <c r="I197" s="21">
        <f>+'06'!D45</f>
        <v>0</v>
      </c>
      <c r="J197" s="21" t="s">
        <v>404</v>
      </c>
      <c r="K197" s="22">
        <f>INDEX(PA_EXTRACAOITEM!C:C,MATCH(F197,PA_EXTRACAOITEM!A:A,0),0)</f>
        <v>0</v>
      </c>
      <c r="N197" s="11" t="s">
        <v>939</v>
      </c>
      <c r="O197" s="11">
        <v>17180291</v>
      </c>
      <c r="P197" s="11" t="s">
        <v>940</v>
      </c>
    </row>
    <row r="198" spans="2:16" ht="12.75">
      <c r="B198" s="11" t="str">
        <f>INDEX(SUM!D:D,MATCH(SUM!$F$3,SUM!B:B,0),0)</f>
        <v>P071</v>
      </c>
      <c r="C198" s="12">
        <v>11</v>
      </c>
      <c r="D198" s="13" t="s">
        <v>799</v>
      </c>
      <c r="E198" s="12">
        <f t="shared" si="3"/>
        <v>2022</v>
      </c>
      <c r="F198" s="20" t="s">
        <v>941</v>
      </c>
      <c r="G198" s="13" t="s">
        <v>662</v>
      </c>
      <c r="H198" s="11" t="s">
        <v>942</v>
      </c>
      <c r="I198" s="13" t="str">
        <f>+'06'!C18</f>
        <v>Administração Geral</v>
      </c>
      <c r="J198" s="21" t="s">
        <v>404</v>
      </c>
      <c r="K198" s="22" t="e">
        <f>INDEX(PA_EXTRACAOITEM!C:C,MATCH(F198,PA_EXTRACAOITEM!A:A,0),0)</f>
        <v>#N/A</v>
      </c>
      <c r="N198" s="11" t="s">
        <v>943</v>
      </c>
      <c r="O198" s="11">
        <v>17180411</v>
      </c>
      <c r="P198" s="11" t="s">
        <v>944</v>
      </c>
    </row>
    <row r="199" spans="2:16" ht="12.75">
      <c r="B199" s="11" t="str">
        <f>INDEX(SUM!D:D,MATCH(SUM!$F$3,SUM!B:B,0),0)</f>
        <v>P071</v>
      </c>
      <c r="C199" s="12">
        <v>11</v>
      </c>
      <c r="D199" s="13" t="s">
        <v>799</v>
      </c>
      <c r="E199" s="12">
        <f t="shared" si="3"/>
        <v>2022</v>
      </c>
      <c r="F199" s="20" t="s">
        <v>945</v>
      </c>
      <c r="G199" s="13" t="s">
        <v>662</v>
      </c>
      <c r="H199" s="11" t="s">
        <v>942</v>
      </c>
      <c r="I199" s="13" t="str">
        <f>+'06'!C19</f>
        <v>Alimentação e Nutrição</v>
      </c>
      <c r="J199" s="21" t="s">
        <v>404</v>
      </c>
      <c r="K199" s="22" t="e">
        <f>INDEX(PA_EXTRACAOITEM!C:C,MATCH(F199,PA_EXTRACAOITEM!A:A,0),0)</f>
        <v>#N/A</v>
      </c>
      <c r="N199" s="11" t="s">
        <v>946</v>
      </c>
      <c r="O199" s="11">
        <v>17180511</v>
      </c>
      <c r="P199" s="11" t="s">
        <v>947</v>
      </c>
    </row>
    <row r="200" spans="2:16" ht="12.75">
      <c r="B200" s="11" t="str">
        <f>INDEX(SUM!D:D,MATCH(SUM!$F$3,SUM!B:B,0),0)</f>
        <v>P071</v>
      </c>
      <c r="C200" s="12">
        <v>11</v>
      </c>
      <c r="D200" s="13" t="s">
        <v>799</v>
      </c>
      <c r="E200" s="12">
        <f t="shared" si="3"/>
        <v>2022</v>
      </c>
      <c r="F200" s="20" t="s">
        <v>948</v>
      </c>
      <c r="G200" s="13" t="s">
        <v>662</v>
      </c>
      <c r="H200" s="11" t="s">
        <v>942</v>
      </c>
      <c r="I200" s="13">
        <f>+'06'!C20</f>
        <v>0</v>
      </c>
      <c r="J200" s="21" t="s">
        <v>404</v>
      </c>
      <c r="K200" s="22" t="e">
        <f>INDEX(PA_EXTRACAOITEM!C:C,MATCH(F200,PA_EXTRACAOITEM!A:A,0),0)</f>
        <v>#N/A</v>
      </c>
      <c r="N200" s="11" t="s">
        <v>949</v>
      </c>
      <c r="O200" s="11">
        <v>17180521</v>
      </c>
      <c r="P200" s="11" t="s">
        <v>950</v>
      </c>
    </row>
    <row r="201" spans="2:16" ht="12.75">
      <c r="B201" s="11" t="str">
        <f>INDEX(SUM!D:D,MATCH(SUM!$F$3,SUM!B:B,0),0)</f>
        <v>P071</v>
      </c>
      <c r="C201" s="12">
        <v>11</v>
      </c>
      <c r="D201" s="13" t="s">
        <v>799</v>
      </c>
      <c r="E201" s="12">
        <f t="shared" si="3"/>
        <v>2022</v>
      </c>
      <c r="F201" s="20" t="s">
        <v>951</v>
      </c>
      <c r="G201" s="13" t="s">
        <v>662</v>
      </c>
      <c r="H201" s="11" t="s">
        <v>942</v>
      </c>
      <c r="I201" s="13">
        <f>+'06'!C21</f>
        <v>0</v>
      </c>
      <c r="J201" s="21" t="s">
        <v>404</v>
      </c>
      <c r="K201" s="22" t="e">
        <f>INDEX(PA_EXTRACAOITEM!C:C,MATCH(F201,PA_EXTRACAOITEM!A:A,0),0)</f>
        <v>#N/A</v>
      </c>
      <c r="N201" s="11" t="s">
        <v>952</v>
      </c>
      <c r="O201" s="11">
        <v>17180531</v>
      </c>
      <c r="P201" s="11" t="s">
        <v>953</v>
      </c>
    </row>
    <row r="202" spans="2:16" ht="12.75">
      <c r="B202" s="11" t="str">
        <f>INDEX(SUM!D:D,MATCH(SUM!$F$3,SUM!B:B,0),0)</f>
        <v>P071</v>
      </c>
      <c r="C202" s="12">
        <v>11</v>
      </c>
      <c r="D202" s="13" t="s">
        <v>799</v>
      </c>
      <c r="E202" s="12">
        <f aca="true" t="shared" si="4" ref="E202:E265">+$E$3</f>
        <v>2022</v>
      </c>
      <c r="F202" s="20" t="s">
        <v>954</v>
      </c>
      <c r="G202" s="13" t="s">
        <v>662</v>
      </c>
      <c r="H202" s="11" t="s">
        <v>942</v>
      </c>
      <c r="I202" s="13">
        <f>+'06'!C22</f>
        <v>0</v>
      </c>
      <c r="J202" s="21" t="s">
        <v>404</v>
      </c>
      <c r="K202" s="22" t="e">
        <f>INDEX(PA_EXTRACAOITEM!C:C,MATCH(F202,PA_EXTRACAOITEM!A:A,0),0)</f>
        <v>#N/A</v>
      </c>
      <c r="N202" s="11" t="s">
        <v>955</v>
      </c>
      <c r="O202" s="11">
        <v>17180541</v>
      </c>
      <c r="P202" s="11" t="s">
        <v>956</v>
      </c>
    </row>
    <row r="203" spans="2:16" ht="12.75">
      <c r="B203" s="11" t="str">
        <f>INDEX(SUM!D:D,MATCH(SUM!$F$3,SUM!B:B,0),0)</f>
        <v>P071</v>
      </c>
      <c r="C203" s="12">
        <v>11</v>
      </c>
      <c r="D203" s="13" t="s">
        <v>799</v>
      </c>
      <c r="E203" s="12">
        <f t="shared" si="4"/>
        <v>2022</v>
      </c>
      <c r="F203" s="20" t="s">
        <v>957</v>
      </c>
      <c r="G203" s="13" t="s">
        <v>662</v>
      </c>
      <c r="H203" s="11" t="s">
        <v>942</v>
      </c>
      <c r="I203" s="13">
        <f>+'06'!C41</f>
        <v>0</v>
      </c>
      <c r="J203" s="21" t="s">
        <v>404</v>
      </c>
      <c r="K203" s="22" t="e">
        <f>INDEX(PA_EXTRACAOITEM!C:C,MATCH(F203,PA_EXTRACAOITEM!A:A,0),0)</f>
        <v>#N/A</v>
      </c>
      <c r="N203" s="11" t="s">
        <v>958</v>
      </c>
      <c r="O203" s="11">
        <v>17180591</v>
      </c>
      <c r="P203" s="11" t="s">
        <v>959</v>
      </c>
    </row>
    <row r="204" spans="2:16" ht="12.75">
      <c r="B204" s="11" t="str">
        <f>INDEX(SUM!D:D,MATCH(SUM!$F$3,SUM!B:B,0),0)</f>
        <v>P071</v>
      </c>
      <c r="C204" s="12">
        <v>11</v>
      </c>
      <c r="D204" s="13" t="s">
        <v>799</v>
      </c>
      <c r="E204" s="12">
        <f t="shared" si="4"/>
        <v>2022</v>
      </c>
      <c r="F204" s="20" t="s">
        <v>960</v>
      </c>
      <c r="G204" s="13" t="s">
        <v>662</v>
      </c>
      <c r="H204" s="11" t="s">
        <v>942</v>
      </c>
      <c r="I204" s="13">
        <f>+'06'!C42</f>
        <v>0</v>
      </c>
      <c r="J204" s="21" t="s">
        <v>404</v>
      </c>
      <c r="K204" s="22" t="e">
        <f>INDEX(PA_EXTRACAOITEM!C:C,MATCH(F204,PA_EXTRACAOITEM!A:A,0),0)</f>
        <v>#N/A</v>
      </c>
      <c r="N204" s="11" t="s">
        <v>961</v>
      </c>
      <c r="O204" s="11">
        <v>17180611</v>
      </c>
      <c r="P204" s="11" t="s">
        <v>962</v>
      </c>
    </row>
    <row r="205" spans="2:16" ht="12.75">
      <c r="B205" s="11" t="str">
        <f>INDEX(SUM!D:D,MATCH(SUM!$F$3,SUM!B:B,0),0)</f>
        <v>P071</v>
      </c>
      <c r="C205" s="12">
        <v>11</v>
      </c>
      <c r="D205" s="13" t="s">
        <v>799</v>
      </c>
      <c r="E205" s="12">
        <f t="shared" si="4"/>
        <v>2022</v>
      </c>
      <c r="F205" s="20" t="s">
        <v>963</v>
      </c>
      <c r="G205" s="13" t="s">
        <v>662</v>
      </c>
      <c r="H205" s="11" t="s">
        <v>942</v>
      </c>
      <c r="I205" s="13">
        <f>+'06'!C43</f>
        <v>0</v>
      </c>
      <c r="J205" s="21" t="s">
        <v>404</v>
      </c>
      <c r="K205" s="22" t="e">
        <f>INDEX(PA_EXTRACAOITEM!C:C,MATCH(F205,PA_EXTRACAOITEM!A:A,0),0)</f>
        <v>#N/A</v>
      </c>
      <c r="N205" s="11" t="s">
        <v>964</v>
      </c>
      <c r="O205" s="11">
        <v>17180811</v>
      </c>
      <c r="P205" s="11" t="s">
        <v>965</v>
      </c>
    </row>
    <row r="206" spans="2:16" ht="12.75">
      <c r="B206" s="11" t="str">
        <f>INDEX(SUM!D:D,MATCH(SUM!$F$3,SUM!B:B,0),0)</f>
        <v>P071</v>
      </c>
      <c r="C206" s="12">
        <v>11</v>
      </c>
      <c r="D206" s="13" t="s">
        <v>799</v>
      </c>
      <c r="E206" s="12">
        <f t="shared" si="4"/>
        <v>2022</v>
      </c>
      <c r="F206" s="20" t="s">
        <v>966</v>
      </c>
      <c r="G206" s="13" t="s">
        <v>662</v>
      </c>
      <c r="H206" s="11" t="s">
        <v>942</v>
      </c>
      <c r="I206" s="13">
        <f>+'06'!C44</f>
        <v>0</v>
      </c>
      <c r="J206" s="21" t="s">
        <v>404</v>
      </c>
      <c r="K206" s="22" t="e">
        <f>INDEX(PA_EXTRACAOITEM!C:C,MATCH(F206,PA_EXTRACAOITEM!A:A,0),0)</f>
        <v>#N/A</v>
      </c>
      <c r="N206" s="11" t="s">
        <v>967</v>
      </c>
      <c r="O206" s="11">
        <v>17181011</v>
      </c>
      <c r="P206" s="11" t="s">
        <v>968</v>
      </c>
    </row>
    <row r="207" spans="2:16" ht="12.75">
      <c r="B207" s="11" t="str">
        <f>INDEX(SUM!D:D,MATCH(SUM!$F$3,SUM!B:B,0),0)</f>
        <v>P071</v>
      </c>
      <c r="C207" s="12">
        <v>11</v>
      </c>
      <c r="D207" s="13" t="s">
        <v>799</v>
      </c>
      <c r="E207" s="12">
        <f t="shared" si="4"/>
        <v>2022</v>
      </c>
      <c r="F207" s="20" t="s">
        <v>969</v>
      </c>
      <c r="G207" s="13" t="s">
        <v>662</v>
      </c>
      <c r="H207" s="11" t="s">
        <v>942</v>
      </c>
      <c r="I207" s="13">
        <f>+'06'!C45</f>
        <v>0</v>
      </c>
      <c r="J207" s="21" t="s">
        <v>404</v>
      </c>
      <c r="K207" s="22" t="e">
        <f>INDEX(PA_EXTRACAOITEM!C:C,MATCH(F207,PA_EXTRACAOITEM!A:A,0),0)</f>
        <v>#N/A</v>
      </c>
      <c r="N207" s="11" t="s">
        <v>970</v>
      </c>
      <c r="O207" s="11">
        <v>17181021</v>
      </c>
      <c r="P207" s="11" t="s">
        <v>971</v>
      </c>
    </row>
    <row r="208" spans="2:16" ht="12.75">
      <c r="B208" s="11" t="str">
        <f>INDEX(SUM!D:D,MATCH(SUM!$F$3,SUM!B:B,0),0)</f>
        <v>P071</v>
      </c>
      <c r="C208" s="12">
        <v>12</v>
      </c>
      <c r="D208" s="13" t="s">
        <v>972</v>
      </c>
      <c r="E208" s="12">
        <f t="shared" si="4"/>
        <v>2022</v>
      </c>
      <c r="F208" s="20" t="s">
        <v>973</v>
      </c>
      <c r="G208" s="13" t="s">
        <v>974</v>
      </c>
      <c r="H208" s="11" t="s">
        <v>975</v>
      </c>
      <c r="I208" s="21">
        <f>+'07'!D10</f>
        <v>9710319.16</v>
      </c>
      <c r="J208" s="21" t="s">
        <v>404</v>
      </c>
      <c r="K208" s="22" t="str">
        <f>INDEX(PA_EXTRACAOITEM!C:C,MATCH(F208,PA_EXTRACAOITEM!A:A,0),0)</f>
        <v>PAGAMENTO DOS PROFISSIONAIS DO MAGISTÉRIO</v>
      </c>
      <c r="N208" s="11" t="s">
        <v>976</v>
      </c>
      <c r="O208" s="11">
        <v>17181031</v>
      </c>
      <c r="P208" s="11" t="s">
        <v>977</v>
      </c>
    </row>
    <row r="209" spans="2:16" ht="12.75">
      <c r="B209" s="11" t="str">
        <f>INDEX(SUM!D:D,MATCH(SUM!$F$3,SUM!B:B,0),0)</f>
        <v>P071</v>
      </c>
      <c r="C209" s="12">
        <v>12</v>
      </c>
      <c r="D209" s="13" t="s">
        <v>972</v>
      </c>
      <c r="E209" s="12">
        <f t="shared" si="4"/>
        <v>2022</v>
      </c>
      <c r="F209" s="20" t="s">
        <v>978</v>
      </c>
      <c r="G209" s="11" t="str">
        <f>'07'!B12</f>
        <v>02.01.</v>
      </c>
      <c r="H209" s="11" t="str">
        <f>'07'!C12</f>
        <v>Restos a Pagar Não Processados do Fundeb 70% inscritos sem disponibilidade de recursos</v>
      </c>
      <c r="I209" s="21">
        <f>+'07'!D12</f>
        <v>0</v>
      </c>
      <c r="J209" s="21" t="s">
        <v>404</v>
      </c>
      <c r="K209" s="22" t="e">
        <f>INDEX(PA_EXTRACAOITEM!C:C,MATCH(F209,PA_EXTRACAOITEM!A:A,0),0)</f>
        <v>#N/A</v>
      </c>
      <c r="N209" s="11" t="s">
        <v>979</v>
      </c>
      <c r="O209" s="11">
        <v>17200000</v>
      </c>
      <c r="P209" s="11" t="s">
        <v>980</v>
      </c>
    </row>
    <row r="210" spans="2:16" ht="12.75">
      <c r="B210" s="11" t="str">
        <f>INDEX(SUM!D:D,MATCH(SUM!$F$3,SUM!B:B,0),0)</f>
        <v>P071</v>
      </c>
      <c r="C210" s="12">
        <v>12</v>
      </c>
      <c r="D210" s="13" t="s">
        <v>972</v>
      </c>
      <c r="E210" s="12">
        <f t="shared" si="4"/>
        <v>2022</v>
      </c>
      <c r="F210" s="20" t="s">
        <v>981</v>
      </c>
      <c r="G210" s="11" t="str">
        <f>'07'!B13</f>
        <v>02.02.</v>
      </c>
      <c r="H210" s="11" t="str">
        <f>'07'!C13</f>
        <v>Despesas indevidas com recursos do FUNDEB 70%</v>
      </c>
      <c r="I210" s="21">
        <f>+'07'!D13</f>
        <v>0</v>
      </c>
      <c r="J210" s="21" t="s">
        <v>404</v>
      </c>
      <c r="K210" s="22" t="str">
        <f>INDEX(PA_EXTRACAOITEM!C:C,MATCH(F210,PA_EXTRACAOITEM!A:A,0),0)</f>
        <v>Despesas indevidas com recursos do Fundeb 60%</v>
      </c>
      <c r="N210" s="11" t="s">
        <v>982</v>
      </c>
      <c r="O210" s="11">
        <v>17280121</v>
      </c>
      <c r="P210" s="11" t="s">
        <v>983</v>
      </c>
    </row>
    <row r="211" spans="2:16" ht="12.75">
      <c r="B211" s="11" t="str">
        <f>INDEX(SUM!D:D,MATCH(SUM!$F$3,SUM!B:B,0),0)</f>
        <v>P071</v>
      </c>
      <c r="C211" s="12">
        <v>13</v>
      </c>
      <c r="D211" s="13" t="s">
        <v>984</v>
      </c>
      <c r="E211" s="12">
        <f t="shared" si="4"/>
        <v>2022</v>
      </c>
      <c r="F211" s="20" t="s">
        <v>985</v>
      </c>
      <c r="G211" s="13" t="s">
        <v>986</v>
      </c>
      <c r="H211" s="11" t="s">
        <v>987</v>
      </c>
      <c r="I211" s="21">
        <f>+'08'!D10</f>
        <v>13603737.97</v>
      </c>
      <c r="J211" s="21" t="s">
        <v>404</v>
      </c>
      <c r="K211" s="22" t="str">
        <f>INDEX(PA_EXTRACAOITEM!C:C,MATCH(F211,PA_EXTRACAOITEM!A:A,0),0)</f>
        <v>DESPESAS DO FUNDEB</v>
      </c>
      <c r="N211" s="11" t="s">
        <v>988</v>
      </c>
      <c r="O211" s="11">
        <v>17280141</v>
      </c>
      <c r="P211" s="11" t="s">
        <v>989</v>
      </c>
    </row>
    <row r="212" spans="2:16" ht="12.75">
      <c r="B212" s="11" t="str">
        <f>INDEX(SUM!D:D,MATCH(SUM!$F$3,SUM!B:B,0),0)</f>
        <v>P071</v>
      </c>
      <c r="C212" s="12">
        <v>13</v>
      </c>
      <c r="D212" s="13" t="s">
        <v>984</v>
      </c>
      <c r="E212" s="12">
        <f t="shared" si="4"/>
        <v>2022</v>
      </c>
      <c r="F212" s="20" t="s">
        <v>990</v>
      </c>
      <c r="G212" s="11" t="str">
        <f>'08'!B12</f>
        <v>02.01.</v>
      </c>
      <c r="H212" s="11" t="str">
        <f>'08'!C12</f>
        <v>Restos a Pagar Não Processados do FUNDEB sem disponibilidade de recursos</v>
      </c>
      <c r="I212" s="21">
        <f>+'08'!D12</f>
        <v>0</v>
      </c>
      <c r="J212" s="21" t="s">
        <v>404</v>
      </c>
      <c r="K212" s="22" t="str">
        <f>INDEX(PA_EXTRACAOITEM!C:C,MATCH(F212,PA_EXTRACAOITEM!A:A,0),0)</f>
        <v xml:space="preserve">Despesas inscritas em restos a pagar processados do Fundeb sem disponibilidade de recursos </v>
      </c>
      <c r="N212" s="11" t="s">
        <v>991</v>
      </c>
      <c r="O212" s="11">
        <v>17280311</v>
      </c>
      <c r="P212" s="11" t="s">
        <v>992</v>
      </c>
    </row>
    <row r="213" spans="2:11" ht="12.75">
      <c r="B213" s="11" t="str">
        <f>INDEX(SUM!D:D,MATCH(SUM!$F$3,SUM!B:B,0),0)</f>
        <v>P071</v>
      </c>
      <c r="C213" s="12" t="s">
        <v>993</v>
      </c>
      <c r="D213" s="13" t="s">
        <v>994</v>
      </c>
      <c r="E213" s="12">
        <f t="shared" si="4"/>
        <v>2022</v>
      </c>
      <c r="F213" s="20" t="s">
        <v>995</v>
      </c>
      <c r="G213" s="11" t="str">
        <f>'09'!B10</f>
        <v>01.</v>
      </c>
      <c r="H213" s="11" t="str">
        <f>'09'!C10</f>
        <v>Total da Complementação da União ao Fundeb - VAAT</v>
      </c>
      <c r="I213" s="21">
        <f>'09'!D10</f>
        <v>2063194.56</v>
      </c>
      <c r="J213" s="21"/>
      <c r="K213" s="22"/>
    </row>
    <row r="214" spans="2:11" ht="12.75">
      <c r="B214" s="11" t="str">
        <f>INDEX(SUM!D:D,MATCH(SUM!$F$3,SUM!B:B,0),0)</f>
        <v>P071</v>
      </c>
      <c r="C214" s="12" t="s">
        <v>993</v>
      </c>
      <c r="D214" s="13" t="s">
        <v>994</v>
      </c>
      <c r="E214" s="12">
        <f t="shared" si="4"/>
        <v>2022</v>
      </c>
      <c r="F214" s="20" t="s">
        <v>996</v>
      </c>
      <c r="G214" s="11" t="str">
        <f>'09'!B11</f>
        <v>02.</v>
      </c>
      <c r="H214" s="11" t="str">
        <f>'09'!C11</f>
        <v>Despesas custeadas com a Complementação da União ao Fundeb - VAAT aplicadas na Educação Infantil</v>
      </c>
      <c r="I214" s="21">
        <f>'09'!D11</f>
        <v>1800248.83</v>
      </c>
      <c r="J214" s="21"/>
      <c r="K214" s="22"/>
    </row>
    <row r="215" spans="2:11" ht="12.75">
      <c r="B215" s="11" t="str">
        <f>INDEX(SUM!D:D,MATCH(SUM!$F$3,SUM!B:B,0),0)</f>
        <v>P071</v>
      </c>
      <c r="C215" s="12" t="s">
        <v>993</v>
      </c>
      <c r="D215" s="13" t="s">
        <v>994</v>
      </c>
      <c r="E215" s="12">
        <f t="shared" si="4"/>
        <v>2022</v>
      </c>
      <c r="F215" s="20" t="s">
        <v>997</v>
      </c>
      <c r="G215" s="11" t="str">
        <f>'09'!B12</f>
        <v>03.</v>
      </c>
      <c r="H215" s="11" t="str">
        <f>'09'!C12</f>
        <v>Restos a pagar não processados do FUNDEB - Compl. da União - VAAT Aplicadas na Ed. Infantil inscritos no exercício sem disponibilidade financeira de recursos</v>
      </c>
      <c r="I215" s="21">
        <f>'09'!D12</f>
        <v>0</v>
      </c>
      <c r="J215" s="21"/>
      <c r="K215" s="22"/>
    </row>
    <row r="216" spans="2:11" ht="12.75">
      <c r="B216" s="11" t="str">
        <f>INDEX(SUM!D:D,MATCH(SUM!$F$3,SUM!B:B,0),0)</f>
        <v>P071</v>
      </c>
      <c r="C216" s="12" t="s">
        <v>993</v>
      </c>
      <c r="D216" s="13" t="s">
        <v>994</v>
      </c>
      <c r="E216" s="12">
        <f t="shared" si="4"/>
        <v>2022</v>
      </c>
      <c r="F216" s="20" t="s">
        <v>998</v>
      </c>
      <c r="G216" s="11" t="str">
        <f>'09'!B13</f>
        <v>04.</v>
      </c>
      <c r="H216" s="11" t="str">
        <f>'09'!C13</f>
        <v>Complementação da União - VAAT aplicado na Educação Infantil para fins de limite máximo de 50% (2-3)</v>
      </c>
      <c r="I216" s="21">
        <f>'09'!D13</f>
        <v>1800248.83</v>
      </c>
      <c r="J216" s="21"/>
      <c r="K216" s="22"/>
    </row>
    <row r="217" spans="2:11" ht="12.75">
      <c r="B217" s="11" t="str">
        <f>INDEX(SUM!D:D,MATCH(SUM!$F$3,SUM!B:B,0),0)</f>
        <v>P071</v>
      </c>
      <c r="C217" s="12" t="s">
        <v>993</v>
      </c>
      <c r="D217" s="13" t="s">
        <v>994</v>
      </c>
      <c r="E217" s="12">
        <f t="shared" si="4"/>
        <v>2022</v>
      </c>
      <c r="F217" s="20" t="s">
        <v>999</v>
      </c>
      <c r="G217" s="11" t="str">
        <f>'09'!B14</f>
        <v>05.</v>
      </c>
      <c r="H217" s="11" t="str">
        <f>'09'!C14</f>
        <v>% da Complementação da União - VAAT aplicado na Eduacação Infantil no exercício (4/1)x100</v>
      </c>
      <c r="I217" s="21">
        <f>'09'!D14</f>
        <v>87.25540794368904</v>
      </c>
      <c r="J217" s="21"/>
      <c r="K217" s="22"/>
    </row>
    <row r="218" spans="2:11" ht="12.75">
      <c r="B218" s="11" t="str">
        <f>INDEX(SUM!D:D,MATCH(SUM!$F$3,SUM!B:B,0),0)</f>
        <v>P071</v>
      </c>
      <c r="C218" s="12" t="s">
        <v>993</v>
      </c>
      <c r="D218" s="13" t="s">
        <v>994</v>
      </c>
      <c r="E218" s="12">
        <f t="shared" si="4"/>
        <v>2022</v>
      </c>
      <c r="F218" s="20" t="s">
        <v>1000</v>
      </c>
      <c r="G218" s="11" t="str">
        <f>'09'!B15</f>
        <v>04.</v>
      </c>
      <c r="H218" s="11" t="str">
        <f>'09'!C15</f>
        <v>Despesas custeadas com a Complementação da União ao Fundeb - VAAT aplicadas em despesas de capital</v>
      </c>
      <c r="I218" s="21">
        <f>'09'!D15</f>
        <v>312205.83</v>
      </c>
      <c r="J218" s="21"/>
      <c r="K218" s="22"/>
    </row>
    <row r="219" spans="2:11" ht="12.75">
      <c r="B219" s="11" t="str">
        <f>INDEX(SUM!D:D,MATCH(SUM!$F$3,SUM!B:B,0),0)</f>
        <v>P071</v>
      </c>
      <c r="C219" s="12" t="s">
        <v>993</v>
      </c>
      <c r="D219" s="13" t="s">
        <v>994</v>
      </c>
      <c r="E219" s="12">
        <f t="shared" si="4"/>
        <v>2022</v>
      </c>
      <c r="F219" s="20" t="s">
        <v>1001</v>
      </c>
      <c r="G219" s="11" t="str">
        <f>'09'!B16</f>
        <v>05.</v>
      </c>
      <c r="H219" s="11" t="str">
        <f>'09'!C16</f>
        <v>Restos a pagar não processados do FUNDEB - Compl. da União - VAAT Aplicados em despesas de capital inscritos no exercício sem disponibilidade financeira de recursos</v>
      </c>
      <c r="I219" s="21">
        <f>'09'!D16</f>
        <v>0</v>
      </c>
      <c r="J219" s="21"/>
      <c r="K219" s="22"/>
    </row>
    <row r="220" spans="2:11" ht="12.75">
      <c r="B220" s="11" t="str">
        <f>INDEX(SUM!D:D,MATCH(SUM!$F$3,SUM!B:B,0),0)</f>
        <v>P071</v>
      </c>
      <c r="C220" s="12" t="s">
        <v>993</v>
      </c>
      <c r="D220" s="13" t="s">
        <v>994</v>
      </c>
      <c r="E220" s="12">
        <f t="shared" si="4"/>
        <v>2022</v>
      </c>
      <c r="F220" s="20" t="s">
        <v>1002</v>
      </c>
      <c r="G220" s="11" t="str">
        <f>'09'!B17</f>
        <v>08.</v>
      </c>
      <c r="H220" s="11" t="str">
        <f>'09'!C17</f>
        <v>Complementação da União - VAAT aplicado em despesas de capital para fins de limite máximo de 15% (6-7)</v>
      </c>
      <c r="I220" s="21">
        <f>'09'!D17</f>
        <v>312205.83</v>
      </c>
      <c r="J220" s="21"/>
      <c r="K220" s="22"/>
    </row>
    <row r="221" spans="2:11" ht="12.75">
      <c r="B221" s="11" t="str">
        <f>INDEX(SUM!D:D,MATCH(SUM!$F$3,SUM!B:B,0),0)</f>
        <v>P071</v>
      </c>
      <c r="C221" s="12" t="s">
        <v>993</v>
      </c>
      <c r="D221" s="13" t="s">
        <v>994</v>
      </c>
      <c r="E221" s="12">
        <f t="shared" si="4"/>
        <v>2022</v>
      </c>
      <c r="F221" s="20" t="s">
        <v>1003</v>
      </c>
      <c r="G221" s="11" t="str">
        <f>'09'!B18</f>
        <v>09.</v>
      </c>
      <c r="H221" s="11" t="str">
        <f>'09'!C18</f>
        <v>% da Complementação da União - VAAT aplicado em despesas de capital no exercício (8/1)x100</v>
      </c>
      <c r="I221" s="21">
        <f>'09'!D18</f>
        <v>100</v>
      </c>
      <c r="J221" s="21"/>
      <c r="K221" s="22"/>
    </row>
    <row r="222" spans="2:16" ht="12.75">
      <c r="B222" s="11" t="str">
        <f>INDEX(SUM!D:D,MATCH(SUM!$F$3,SUM!B:B,0),0)</f>
        <v>P071</v>
      </c>
      <c r="C222" s="12">
        <v>14</v>
      </c>
      <c r="D222" s="13" t="s">
        <v>1004</v>
      </c>
      <c r="E222" s="12">
        <f t="shared" si="4"/>
        <v>2022</v>
      </c>
      <c r="F222" s="20" t="s">
        <v>1005</v>
      </c>
      <c r="G222" s="13" t="s">
        <v>755</v>
      </c>
      <c r="H222" s="13" t="str">
        <f>'10'!C11</f>
        <v>Atenção Básica</v>
      </c>
      <c r="I222" s="21">
        <f>+'10'!D11</f>
        <v>5481895.2</v>
      </c>
      <c r="J222" s="21" t="s">
        <v>404</v>
      </c>
      <c r="K222" s="22" t="str">
        <f>INDEX(PA_EXTRACAOITEM!C:C,MATCH(F222,PA_EXTRACAOITEM!A:A,0),0)</f>
        <v>Atenção Básica</v>
      </c>
      <c r="N222" s="11" t="s">
        <v>1006</v>
      </c>
      <c r="O222" s="11">
        <v>17289911</v>
      </c>
      <c r="P222" s="11" t="s">
        <v>1007</v>
      </c>
    </row>
    <row r="223" spans="2:16" ht="12.75">
      <c r="B223" s="11" t="str">
        <f>INDEX(SUM!D:D,MATCH(SUM!$F$3,SUM!B:B,0),0)</f>
        <v>P071</v>
      </c>
      <c r="C223" s="12">
        <v>14</v>
      </c>
      <c r="D223" s="13" t="s">
        <v>1004</v>
      </c>
      <c r="E223" s="12">
        <f t="shared" si="4"/>
        <v>2022</v>
      </c>
      <c r="F223" s="20" t="s">
        <v>1008</v>
      </c>
      <c r="G223" s="13" t="s">
        <v>805</v>
      </c>
      <c r="H223" s="13" t="str">
        <f>'10'!C12</f>
        <v>Assistência Hospitalar e Ambulatorial</v>
      </c>
      <c r="I223" s="21">
        <f>+'10'!D12</f>
        <v>5751077.94</v>
      </c>
      <c r="J223" s="21" t="s">
        <v>404</v>
      </c>
      <c r="K223" s="22" t="str">
        <f>INDEX(PA_EXTRACAOITEM!C:C,MATCH(F223,PA_EXTRACAOITEM!A:A,0),0)</f>
        <v>Assistência Hospitalar e Ambulatorial</v>
      </c>
      <c r="N223" s="11" t="s">
        <v>1009</v>
      </c>
      <c r="O223" s="11">
        <v>17300000</v>
      </c>
      <c r="P223" s="11" t="s">
        <v>1010</v>
      </c>
    </row>
    <row r="224" spans="2:16" ht="12.75">
      <c r="B224" s="11" t="str">
        <f>INDEX(SUM!D:D,MATCH(SUM!$F$3,SUM!B:B,0),0)</f>
        <v>P071</v>
      </c>
      <c r="C224" s="12">
        <v>14</v>
      </c>
      <c r="D224" s="13" t="s">
        <v>1004</v>
      </c>
      <c r="E224" s="12">
        <f t="shared" si="4"/>
        <v>2022</v>
      </c>
      <c r="F224" s="20" t="s">
        <v>1011</v>
      </c>
      <c r="G224" s="13" t="s">
        <v>775</v>
      </c>
      <c r="H224" s="13" t="str">
        <f>'10'!C13</f>
        <v>Suporte Profilático</v>
      </c>
      <c r="I224" s="21">
        <f>+'10'!D13</f>
        <v>0</v>
      </c>
      <c r="J224" s="21" t="s">
        <v>404</v>
      </c>
      <c r="K224" s="22" t="str">
        <f>INDEX(PA_EXTRACAOITEM!C:C,MATCH(F224,PA_EXTRACAOITEM!A:A,0),0)</f>
        <v>Suporte Profilático</v>
      </c>
      <c r="N224" s="11" t="s">
        <v>1012</v>
      </c>
      <c r="O224" s="11">
        <v>17380111</v>
      </c>
      <c r="P224" s="11" t="s">
        <v>1013</v>
      </c>
    </row>
    <row r="225" spans="2:16" ht="12.75">
      <c r="B225" s="11" t="str">
        <f>INDEX(SUM!D:D,MATCH(SUM!$F$3,SUM!B:B,0),0)</f>
        <v>P071</v>
      </c>
      <c r="C225" s="12">
        <v>14</v>
      </c>
      <c r="D225" s="13" t="s">
        <v>1004</v>
      </c>
      <c r="E225" s="12">
        <f t="shared" si="4"/>
        <v>2022</v>
      </c>
      <c r="F225" s="20" t="s">
        <v>1014</v>
      </c>
      <c r="G225" s="13" t="s">
        <v>780</v>
      </c>
      <c r="H225" s="13" t="str">
        <f>'10'!C14</f>
        <v>Vigilância Sanitária</v>
      </c>
      <c r="I225" s="21">
        <f>+'10'!D14</f>
        <v>43916.8</v>
      </c>
      <c r="J225" s="21" t="s">
        <v>404</v>
      </c>
      <c r="K225" s="22" t="str">
        <f>INDEX(PA_EXTRACAOITEM!C:C,MATCH(F225,PA_EXTRACAOITEM!A:A,0),0)</f>
        <v>Vigilância Sanitária</v>
      </c>
      <c r="N225" s="11" t="s">
        <v>1015</v>
      </c>
      <c r="O225" s="11">
        <v>17380211</v>
      </c>
      <c r="P225" s="11" t="s">
        <v>1016</v>
      </c>
    </row>
    <row r="226" spans="2:16" ht="12.75">
      <c r="B226" s="11" t="str">
        <f>INDEX(SUM!D:D,MATCH(SUM!$F$3,SUM!B:B,0),0)</f>
        <v>P071</v>
      </c>
      <c r="C226" s="12">
        <v>14</v>
      </c>
      <c r="D226" s="13" t="s">
        <v>1004</v>
      </c>
      <c r="E226" s="12">
        <f t="shared" si="4"/>
        <v>2022</v>
      </c>
      <c r="F226" s="20" t="s">
        <v>1017</v>
      </c>
      <c r="G226" s="13" t="s">
        <v>1018</v>
      </c>
      <c r="H226" s="13" t="str">
        <f>'10'!C15</f>
        <v>Vigilância Epidemiológica</v>
      </c>
      <c r="I226" s="21">
        <f>+'10'!D15</f>
        <v>714914.31</v>
      </c>
      <c r="J226" s="21" t="s">
        <v>404</v>
      </c>
      <c r="K226" s="22" t="str">
        <f>INDEX(PA_EXTRACAOITEM!C:C,MATCH(F226,PA_EXTRACAOITEM!A:A,0),0)</f>
        <v>Vigilância Epidemiológica</v>
      </c>
      <c r="N226" s="11" t="s">
        <v>1019</v>
      </c>
      <c r="O226" s="11">
        <v>17381011</v>
      </c>
      <c r="P226" s="11" t="s">
        <v>1020</v>
      </c>
    </row>
    <row r="227" spans="2:16" ht="12.75">
      <c r="B227" s="11" t="str">
        <f>INDEX(SUM!D:D,MATCH(SUM!$F$3,SUM!B:B,0),0)</f>
        <v>P071</v>
      </c>
      <c r="C227" s="12">
        <v>14</v>
      </c>
      <c r="D227" s="13" t="s">
        <v>1004</v>
      </c>
      <c r="E227" s="12">
        <f t="shared" si="4"/>
        <v>2022</v>
      </c>
      <c r="F227" s="20" t="s">
        <v>1021</v>
      </c>
      <c r="G227" s="13" t="s">
        <v>1022</v>
      </c>
      <c r="H227" s="13" t="str">
        <f>'10'!C16</f>
        <v>Alimentação e Nutrição</v>
      </c>
      <c r="I227" s="21">
        <f>+'10'!D16</f>
        <v>0</v>
      </c>
      <c r="J227" s="21" t="s">
        <v>404</v>
      </c>
      <c r="K227" s="22" t="str">
        <f>INDEX(PA_EXTRACAOITEM!C:C,MATCH(F227,PA_EXTRACAOITEM!A:A,0),0)</f>
        <v>Alimentação e Nutrição</v>
      </c>
      <c r="N227" s="11" t="s">
        <v>1023</v>
      </c>
      <c r="O227" s="11">
        <v>17381021</v>
      </c>
      <c r="P227" s="11" t="s">
        <v>1024</v>
      </c>
    </row>
    <row r="228" spans="2:16" ht="12.75">
      <c r="B228" s="11" t="str">
        <f>INDEX(SUM!D:D,MATCH(SUM!$F$3,SUM!B:B,0),0)</f>
        <v>P071</v>
      </c>
      <c r="C228" s="12">
        <v>14</v>
      </c>
      <c r="D228" s="13" t="s">
        <v>1004</v>
      </c>
      <c r="E228" s="12">
        <f t="shared" si="4"/>
        <v>2022</v>
      </c>
      <c r="F228" s="20" t="s">
        <v>1025</v>
      </c>
      <c r="G228" s="13" t="s">
        <v>1026</v>
      </c>
      <c r="H228" s="13" t="str">
        <f>'10'!C17</f>
        <v>Outras subfunções</v>
      </c>
      <c r="I228" s="21">
        <f>+'10'!D17</f>
        <v>2451078.22</v>
      </c>
      <c r="J228" s="21" t="s">
        <v>404</v>
      </c>
      <c r="K228" s="22" t="str">
        <f>INDEX(PA_EXTRACAOITEM!C:C,MATCH(F228,PA_EXTRACAOITEM!A:A,0),0)</f>
        <v>Outras subfunções</v>
      </c>
      <c r="N228" s="11" t="s">
        <v>1027</v>
      </c>
      <c r="O228" s="11">
        <v>17381091</v>
      </c>
      <c r="P228" s="11" t="s">
        <v>1028</v>
      </c>
    </row>
    <row r="229" spans="2:16" ht="12.75">
      <c r="B229" s="11" t="str">
        <f>INDEX(SUM!D:D,MATCH(SUM!$F$3,SUM!B:B,0),0)</f>
        <v>P071</v>
      </c>
      <c r="C229" s="12">
        <v>14</v>
      </c>
      <c r="D229" s="13" t="s">
        <v>1004</v>
      </c>
      <c r="E229" s="12">
        <f t="shared" si="4"/>
        <v>2022</v>
      </c>
      <c r="F229" s="20" t="s">
        <v>1029</v>
      </c>
      <c r="G229" s="13" t="s">
        <v>1030</v>
      </c>
      <c r="H229" s="13" t="str">
        <f>'10'!C18</f>
        <v>Despesas com Saúde do FMS efetuadas em Consórcio Público e não consolidadas</v>
      </c>
      <c r="I229" s="21">
        <f>+'10'!D18</f>
        <v>0</v>
      </c>
      <c r="J229" s="21" t="s">
        <v>404</v>
      </c>
      <c r="K229" s="22" t="str">
        <f>INDEX(PA_EXTRACAOITEM!C:C,MATCH(F229,PA_EXTRACAOITEM!A:A,0),0)</f>
        <v>Despesas com Saúde do FMS efetuadas em Consórcio Público e não consolidadas</v>
      </c>
      <c r="N229" s="11" t="s">
        <v>1031</v>
      </c>
      <c r="O229" s="11">
        <v>17389911</v>
      </c>
      <c r="P229" s="11" t="s">
        <v>1032</v>
      </c>
    </row>
    <row r="230" spans="2:16" ht="12.75">
      <c r="B230" s="11" t="str">
        <f>INDEX(SUM!D:D,MATCH(SUM!$F$3,SUM!B:B,0),0)</f>
        <v>P071</v>
      </c>
      <c r="C230" s="12">
        <v>14</v>
      </c>
      <c r="D230" s="13" t="s">
        <v>1004</v>
      </c>
      <c r="E230" s="12">
        <f t="shared" si="4"/>
        <v>2022</v>
      </c>
      <c r="F230" s="20" t="s">
        <v>1033</v>
      </c>
      <c r="G230" s="13" t="s">
        <v>852</v>
      </c>
      <c r="H230" s="13" t="str">
        <f>'10'!C20</f>
        <v>Despesas com inativos e pensionistas</v>
      </c>
      <c r="I230" s="21">
        <f>+'10'!D20</f>
        <v>0</v>
      </c>
      <c r="J230" s="21" t="s">
        <v>404</v>
      </c>
      <c r="K230" s="22" t="str">
        <f>INDEX(PA_EXTRACAOITEM!C:C,MATCH(F230,PA_EXTRACAOITEM!A:A,0),0)</f>
        <v>Despesas com inativos e pensionistas</v>
      </c>
      <c r="N230" s="11" t="s">
        <v>1034</v>
      </c>
      <c r="O230" s="11">
        <v>17400011</v>
      </c>
      <c r="P230" s="11" t="s">
        <v>1035</v>
      </c>
    </row>
    <row r="231" spans="2:16" ht="12.75">
      <c r="B231" s="11" t="str">
        <f>INDEX(SUM!D:D,MATCH(SUM!$F$3,SUM!B:B,0),0)</f>
        <v>P071</v>
      </c>
      <c r="C231" s="12">
        <v>14</v>
      </c>
      <c r="D231" s="13" t="s">
        <v>1004</v>
      </c>
      <c r="E231" s="12">
        <f t="shared" si="4"/>
        <v>2022</v>
      </c>
      <c r="F231" s="20" t="s">
        <v>1036</v>
      </c>
      <c r="G231" s="13" t="s">
        <v>857</v>
      </c>
      <c r="H231" s="13" t="str">
        <f>'10'!C21</f>
        <v>Despesa com ASPS sem caráter universal</v>
      </c>
      <c r="I231" s="21">
        <f>+'10'!D21</f>
        <v>0</v>
      </c>
      <c r="J231" s="21" t="s">
        <v>404</v>
      </c>
      <c r="K231" s="22" t="str">
        <f>INDEX(PA_EXTRACAOITEM!C:C,MATCH(F231,PA_EXTRACAOITEM!A:A,0),0)</f>
        <v>Despesa com ASPS sem caráter universal</v>
      </c>
      <c r="N231" s="11" t="s">
        <v>1037</v>
      </c>
      <c r="O231" s="11">
        <v>17481011</v>
      </c>
      <c r="P231" s="11" t="s">
        <v>1038</v>
      </c>
    </row>
    <row r="232" spans="2:16" ht="12.75">
      <c r="B232" s="11" t="str">
        <f>INDEX(SUM!D:D,MATCH(SUM!$F$3,SUM!B:B,0),0)</f>
        <v>P071</v>
      </c>
      <c r="C232" s="12">
        <v>14</v>
      </c>
      <c r="D232" s="13" t="s">
        <v>1004</v>
      </c>
      <c r="E232" s="12">
        <f t="shared" si="4"/>
        <v>2022</v>
      </c>
      <c r="F232" s="20" t="s">
        <v>1039</v>
      </c>
      <c r="G232" s="13" t="s">
        <v>1040</v>
      </c>
      <c r="H232" s="13" t="str">
        <f>'10'!C23</f>
        <v>Despesas pagas com Recursos de Transferências para Saúde</v>
      </c>
      <c r="I232" s="21">
        <f>+'10'!D23</f>
        <v>6560380.4</v>
      </c>
      <c r="J232" s="21" t="s">
        <v>404</v>
      </c>
      <c r="K232" s="22" t="str">
        <f>INDEX(PA_EXTRACAOITEM!C:C,MATCH(F232,PA_EXTRACAOITEM!A:A,0),0)</f>
        <v>Despesas pagas com recursos de transferências para saúde</v>
      </c>
      <c r="N232" s="11" t="s">
        <v>1041</v>
      </c>
      <c r="O232" s="11">
        <v>17580111</v>
      </c>
      <c r="P232" s="11" t="s">
        <v>1042</v>
      </c>
    </row>
    <row r="233" spans="2:16" ht="12.75">
      <c r="B233" s="11" t="str">
        <f>INDEX(SUM!D:D,MATCH(SUM!$F$3,SUM!B:B,0),0)</f>
        <v>P071</v>
      </c>
      <c r="C233" s="12">
        <v>14</v>
      </c>
      <c r="D233" s="13" t="s">
        <v>1004</v>
      </c>
      <c r="E233" s="12">
        <f t="shared" si="4"/>
        <v>2022</v>
      </c>
      <c r="F233" s="20" t="s">
        <v>1043</v>
      </c>
      <c r="G233" s="13" t="s">
        <v>1044</v>
      </c>
      <c r="H233" s="13" t="str">
        <f>'10'!C24</f>
        <v>Despesas pagas com Receita de Serviços de Saúde</v>
      </c>
      <c r="I233" s="21">
        <f>+'10'!D24</f>
        <v>0</v>
      </c>
      <c r="J233" s="21" t="s">
        <v>404</v>
      </c>
      <c r="K233" s="22" t="str">
        <f>INDEX(PA_EXTRACAOITEM!C:C,MATCH(F233,PA_EXTRACAOITEM!A:A,0),0)</f>
        <v>Despesas pagas com receita de serviços de saúde</v>
      </c>
      <c r="N233" s="11" t="s">
        <v>1045</v>
      </c>
      <c r="O233" s="11">
        <v>17580121</v>
      </c>
      <c r="P233" s="11" t="s">
        <v>1046</v>
      </c>
    </row>
    <row r="234" spans="2:16" ht="12.75">
      <c r="B234" s="11" t="str">
        <f>INDEX(SUM!D:D,MATCH(SUM!$F$3,SUM!B:B,0),0)</f>
        <v>P071</v>
      </c>
      <c r="C234" s="12">
        <v>14</v>
      </c>
      <c r="D234" s="13" t="s">
        <v>1004</v>
      </c>
      <c r="E234" s="12">
        <f t="shared" si="4"/>
        <v>2022</v>
      </c>
      <c r="F234" s="20" t="s">
        <v>1047</v>
      </c>
      <c r="G234" s="13" t="s">
        <v>1048</v>
      </c>
      <c r="H234" s="13" t="str">
        <f>'10'!C25</f>
        <v>Despesas pagas com Outros Recursos</v>
      </c>
      <c r="I234" s="21">
        <f>+'10'!D25</f>
        <v>0</v>
      </c>
      <c r="J234" s="21" t="s">
        <v>404</v>
      </c>
      <c r="K234" s="22" t="str">
        <f>INDEX(PA_EXTRACAOITEM!C:C,MATCH(F234,PA_EXTRACAOITEM!A:A,0),0)</f>
        <v>Despesas pagas com outros recursos</v>
      </c>
      <c r="N234" s="11" t="s">
        <v>1049</v>
      </c>
      <c r="O234" s="11">
        <v>17589911</v>
      </c>
      <c r="P234" s="11" t="s">
        <v>1050</v>
      </c>
    </row>
    <row r="235" spans="2:16" ht="12.75">
      <c r="B235" s="11" t="str">
        <f>INDEX(SUM!D:D,MATCH(SUM!$F$3,SUM!B:B,0),0)</f>
        <v>P071</v>
      </c>
      <c r="C235" s="12">
        <v>14</v>
      </c>
      <c r="D235" s="13" t="s">
        <v>1004</v>
      </c>
      <c r="E235" s="12">
        <f t="shared" si="4"/>
        <v>2022</v>
      </c>
      <c r="F235" s="20" t="s">
        <v>1051</v>
      </c>
      <c r="G235" s="13" t="s">
        <v>873</v>
      </c>
      <c r="H235" s="13" t="str">
        <f>'10'!C26</f>
        <v>Cancelamento de restos a pagar processados, no exercício</v>
      </c>
      <c r="I235" s="21">
        <f>+'10'!D26</f>
        <v>506.32</v>
      </c>
      <c r="J235" s="21" t="s">
        <v>404</v>
      </c>
      <c r="K235" s="22" t="str">
        <f>INDEX(PA_EXTRACAOITEM!C:C,MATCH(F235,PA_EXTRACAOITEM!A:A,0),0)</f>
        <v>Despesas com disponibilidade de caixa decorrente de Restos a Pagar cancelados</v>
      </c>
      <c r="N235" s="11" t="s">
        <v>1052</v>
      </c>
      <c r="O235" s="11">
        <v>17600000</v>
      </c>
      <c r="P235" s="11" t="s">
        <v>1053</v>
      </c>
    </row>
    <row r="236" spans="2:16" ht="12.75">
      <c r="B236" s="11" t="str">
        <f>INDEX(SUM!D:D,MATCH(SUM!$F$3,SUM!B:B,0),0)</f>
        <v>P071</v>
      </c>
      <c r="C236" s="12">
        <v>14</v>
      </c>
      <c r="D236" s="13" t="s">
        <v>1004</v>
      </c>
      <c r="E236" s="12">
        <f t="shared" si="4"/>
        <v>2022</v>
      </c>
      <c r="F236" s="20" t="s">
        <v>1054</v>
      </c>
      <c r="G236" s="13" t="s">
        <v>882</v>
      </c>
      <c r="H236" s="13" t="str">
        <f>'10'!C27</f>
        <v>Restos a Pagar não processados sem disponibilidade de caixa</v>
      </c>
      <c r="I236" s="21">
        <f>+'10'!D27</f>
        <v>0</v>
      </c>
      <c r="J236" s="21" t="s">
        <v>404</v>
      </c>
      <c r="K236" s="22" t="str">
        <f>INDEX(PA_EXTRACAOITEM!C:C,MATCH(F236,PA_EXTRACAOITEM!A:A,0),0)</f>
        <v>Despesas inscritas em Restos a Pagar não processados sem disponibilidade financeira</v>
      </c>
      <c r="N236" s="11" t="s">
        <v>1055</v>
      </c>
      <c r="O236" s="11">
        <v>17700000</v>
      </c>
      <c r="P236" s="11" t="s">
        <v>1056</v>
      </c>
    </row>
    <row r="237" spans="2:16" ht="12.75">
      <c r="B237" s="11" t="str">
        <f>INDEX(SUM!D:D,MATCH(SUM!$F$3,SUM!B:B,0),0)</f>
        <v>P071</v>
      </c>
      <c r="C237" s="12">
        <v>49</v>
      </c>
      <c r="D237" s="13" t="s">
        <v>1057</v>
      </c>
      <c r="E237" s="12">
        <f t="shared" si="4"/>
        <v>2022</v>
      </c>
      <c r="F237" s="20" t="s">
        <v>1058</v>
      </c>
      <c r="G237" s="13" t="s">
        <v>1059</v>
      </c>
      <c r="H237" s="11" t="str">
        <f>'13'!C10</f>
        <v>Despesa Autorizada para a Câmara no Exercício de 2022</v>
      </c>
      <c r="I237" s="21">
        <f>'13'!D10</f>
        <v>1700000</v>
      </c>
      <c r="J237" s="21" t="s">
        <v>404</v>
      </c>
      <c r="K237" s="22" t="str">
        <f>INDEX(PA_EXTRACAOITEM!C:C,MATCH(F237,PA_EXTRACAOITEM!A:A,0),0)</f>
        <v>DESPESA AUTORIZADA PARA A CÂMARA NO EXERCÍCIO DE 2018</v>
      </c>
      <c r="N237" s="11" t="s">
        <v>1060</v>
      </c>
      <c r="O237" s="11">
        <v>19000000</v>
      </c>
      <c r="P237" s="11" t="s">
        <v>1061</v>
      </c>
    </row>
    <row r="238" spans="2:16" ht="12.75">
      <c r="B238" s="11" t="str">
        <f>INDEX(SUM!D:D,MATCH(SUM!$F$3,SUM!B:B,0),0)</f>
        <v>P071</v>
      </c>
      <c r="C238" s="12">
        <v>49</v>
      </c>
      <c r="D238" s="13" t="s">
        <v>1057</v>
      </c>
      <c r="E238" s="12">
        <f t="shared" si="4"/>
        <v>2022</v>
      </c>
      <c r="F238" s="20" t="s">
        <v>1062</v>
      </c>
      <c r="G238" s="13" t="s">
        <v>1063</v>
      </c>
      <c r="H238" s="11" t="str">
        <f>'13'!C11</f>
        <v>Valor repassado ao Legislativo (incluindo os inativos)</v>
      </c>
      <c r="I238" s="21">
        <f>'13'!D11</f>
        <v>1799724.82</v>
      </c>
      <c r="J238" s="21" t="s">
        <v>404</v>
      </c>
      <c r="K238" s="22" t="str">
        <f>INDEX(PA_EXTRACAOITEM!C:C,MATCH(F238,PA_EXTRACAOITEM!A:A,0),0)</f>
        <v>Valor repassado ao Legislativo (incluindo os inativos)</v>
      </c>
      <c r="N238" s="11" t="s">
        <v>1064</v>
      </c>
      <c r="O238" s="11">
        <v>19100000</v>
      </c>
      <c r="P238" s="11" t="s">
        <v>1065</v>
      </c>
    </row>
    <row r="239" spans="2:16" ht="12.75">
      <c r="B239" s="11" t="str">
        <f>INDEX(SUM!D:D,MATCH(SUM!$F$3,SUM!B:B,0),0)</f>
        <v>P071</v>
      </c>
      <c r="C239" s="12">
        <v>49</v>
      </c>
      <c r="D239" s="13" t="s">
        <v>1057</v>
      </c>
      <c r="E239" s="12">
        <f t="shared" si="4"/>
        <v>2022</v>
      </c>
      <c r="F239" s="20" t="s">
        <v>1066</v>
      </c>
      <c r="G239" s="13" t="s">
        <v>1067</v>
      </c>
      <c r="H239" s="11" t="str">
        <f>'13'!C12</f>
        <v>Gastos com inativos</v>
      </c>
      <c r="I239" s="21">
        <f>'13'!D12</f>
        <v>0</v>
      </c>
      <c r="J239" s="21" t="s">
        <v>404</v>
      </c>
      <c r="K239" s="22" t="str">
        <f>INDEX(PA_EXTRACAOITEM!C:C,MATCH(F239,PA_EXTRACAOITEM!A:A,0),0)</f>
        <v>Gastos com inativos</v>
      </c>
      <c r="N239" s="11" t="s">
        <v>1068</v>
      </c>
      <c r="O239" s="11">
        <v>19100111</v>
      </c>
      <c r="P239" s="11" t="s">
        <v>1069</v>
      </c>
    </row>
    <row r="240" spans="2:16" s="28" customFormat="1" ht="12.75">
      <c r="B240" s="24" t="str">
        <f>INDEX(SUM!D:D,MATCH(SUM!$F$3,SUM!B:B,0),0)</f>
        <v>P071</v>
      </c>
      <c r="C240" s="29">
        <v>20</v>
      </c>
      <c r="D240" s="23" t="s">
        <v>1070</v>
      </c>
      <c r="E240" s="12">
        <f t="shared" si="4"/>
        <v>2022</v>
      </c>
      <c r="F240" s="20" t="s">
        <v>1071</v>
      </c>
      <c r="G240" s="23" t="s">
        <v>852</v>
      </c>
      <c r="H240" s="24" t="s">
        <v>1072</v>
      </c>
      <c r="I240" s="25">
        <f>'02'!D12</f>
        <v>25547500</v>
      </c>
      <c r="J240" s="25" t="s">
        <v>404</v>
      </c>
      <c r="K240" s="22" t="str">
        <f>INDEX(PA_EXTRACAOITEM!C:C,MATCH(F240,PA_EXTRACAOITEM!A:A,0),0)</f>
        <v>Despesa Fixada na LOA - Orçamento Fiscal</v>
      </c>
      <c r="N240" s="28" t="s">
        <v>1073</v>
      </c>
      <c r="O240" s="28">
        <v>19100114</v>
      </c>
      <c r="P240" s="28" t="s">
        <v>1074</v>
      </c>
    </row>
    <row r="241" spans="2:16" s="28" customFormat="1" ht="12.75">
      <c r="B241" s="24" t="str">
        <f>INDEX(SUM!D:D,MATCH(SUM!$F$3,SUM!B:B,0),0)</f>
        <v>P071</v>
      </c>
      <c r="C241" s="29">
        <v>20</v>
      </c>
      <c r="D241" s="23" t="s">
        <v>1070</v>
      </c>
      <c r="E241" s="12">
        <f t="shared" si="4"/>
        <v>2022</v>
      </c>
      <c r="F241" s="20" t="s">
        <v>1075</v>
      </c>
      <c r="G241" s="23" t="s">
        <v>857</v>
      </c>
      <c r="H241" s="24" t="s">
        <v>1076</v>
      </c>
      <c r="I241" s="25">
        <f>'02'!D13</f>
        <v>11631000</v>
      </c>
      <c r="J241" s="25" t="s">
        <v>404</v>
      </c>
      <c r="K241" s="22" t="str">
        <f>INDEX(PA_EXTRACAOITEM!C:C,MATCH(F241,PA_EXTRACAOITEM!A:A,0),0)</f>
        <v>Despesa Fixada na LOA - Orçamento da Seguridade Social (Saúde)</v>
      </c>
      <c r="N241" s="28" t="s">
        <v>1077</v>
      </c>
      <c r="O241" s="28">
        <v>19100611</v>
      </c>
      <c r="P241" s="28" t="s">
        <v>1078</v>
      </c>
    </row>
    <row r="242" spans="2:16" s="28" customFormat="1" ht="12.75">
      <c r="B242" s="24" t="str">
        <f>INDEX(SUM!D:D,MATCH(SUM!$F$3,SUM!B:B,0),0)</f>
        <v>P071</v>
      </c>
      <c r="C242" s="29">
        <v>20</v>
      </c>
      <c r="D242" s="23" t="s">
        <v>1070</v>
      </c>
      <c r="E242" s="12">
        <f t="shared" si="4"/>
        <v>2022</v>
      </c>
      <c r="F242" s="20" t="s">
        <v>1079</v>
      </c>
      <c r="G242" s="23" t="s">
        <v>862</v>
      </c>
      <c r="H242" s="24" t="s">
        <v>1080</v>
      </c>
      <c r="I242" s="25">
        <f>'02'!D14</f>
        <v>2583500</v>
      </c>
      <c r="J242" s="25" t="s">
        <v>404</v>
      </c>
      <c r="K242" s="22" t="str">
        <f>INDEX(PA_EXTRACAOITEM!C:C,MATCH(F242,PA_EXTRACAOITEM!A:A,0),0)</f>
        <v>Despesa Fixada na LOA - Orçamento da Seguridade Social (Assistência Social)</v>
      </c>
      <c r="N242" s="28" t="s">
        <v>1081</v>
      </c>
      <c r="O242" s="28">
        <v>19100911</v>
      </c>
      <c r="P242" s="28" t="s">
        <v>1082</v>
      </c>
    </row>
    <row r="243" spans="2:16" s="28" customFormat="1" ht="12.75">
      <c r="B243" s="24" t="str">
        <f>INDEX(SUM!D:D,MATCH(SUM!$F$3,SUM!B:B,0),0)</f>
        <v>P071</v>
      </c>
      <c r="C243" s="29">
        <v>20</v>
      </c>
      <c r="D243" s="23" t="s">
        <v>1070</v>
      </c>
      <c r="E243" s="12">
        <f t="shared" si="4"/>
        <v>2022</v>
      </c>
      <c r="F243" s="20" t="s">
        <v>1083</v>
      </c>
      <c r="G243" s="23" t="s">
        <v>868</v>
      </c>
      <c r="H243" s="24" t="s">
        <v>1084</v>
      </c>
      <c r="I243" s="25">
        <f>'02'!D15</f>
        <v>6300000</v>
      </c>
      <c r="J243" s="25" t="s">
        <v>404</v>
      </c>
      <c r="K243" s="22" t="str">
        <f>INDEX(PA_EXTRACAOITEM!C:C,MATCH(F243,PA_EXTRACAOITEM!A:A,0),0)</f>
        <v>Despesa Fixada na LOA - Orçamento da Seguridade Social (Previdência Social)</v>
      </c>
      <c r="N243" s="28" t="s">
        <v>1085</v>
      </c>
      <c r="O243" s="28">
        <v>19200000</v>
      </c>
      <c r="P243" s="28" t="s">
        <v>1086</v>
      </c>
    </row>
    <row r="244" spans="2:16" ht="12.75">
      <c r="B244" s="11" t="str">
        <f>INDEX(SUM!D:D,MATCH(SUM!$F$3,SUM!B:B,0),0)</f>
        <v>P071</v>
      </c>
      <c r="C244" s="12">
        <v>22</v>
      </c>
      <c r="D244" s="13" t="s">
        <v>1087</v>
      </c>
      <c r="E244" s="12">
        <f t="shared" si="4"/>
        <v>2022</v>
      </c>
      <c r="F244" s="20" t="s">
        <v>1088</v>
      </c>
      <c r="G244" s="13" t="s">
        <v>1089</v>
      </c>
      <c r="H244" s="11" t="s">
        <v>1090</v>
      </c>
      <c r="I244" s="21">
        <f>'02'!D17</f>
        <v>25341927.32</v>
      </c>
      <c r="J244" s="21" t="s">
        <v>404</v>
      </c>
      <c r="K244" s="22" t="str">
        <f>INDEX(PA_EXTRACAOITEM!C:C,MATCH(F244,PA_EXTRACAOITEM!A:A,0),0)</f>
        <v>Créditos Adicionais abertos no exercício (total, independente da fonte de recurso) (5.1+6.1+7.1)</v>
      </c>
      <c r="N244" s="11" t="s">
        <v>1091</v>
      </c>
      <c r="O244" s="11">
        <v>24280311</v>
      </c>
      <c r="P244" s="11" t="s">
        <v>1013</v>
      </c>
    </row>
    <row r="245" spans="2:16" ht="12.75">
      <c r="B245" s="11" t="str">
        <f>INDEX(SUM!D:D,MATCH(SUM!$F$3,SUM!B:B,0),0)</f>
        <v>P071</v>
      </c>
      <c r="C245" s="12">
        <v>22</v>
      </c>
      <c r="D245" s="13" t="s">
        <v>1087</v>
      </c>
      <c r="E245" s="12">
        <f t="shared" si="4"/>
        <v>2022</v>
      </c>
      <c r="F245" s="20" t="s">
        <v>1092</v>
      </c>
      <c r="G245" s="13" t="s">
        <v>1093</v>
      </c>
      <c r="H245" s="11" t="s">
        <v>1094</v>
      </c>
      <c r="I245" s="21">
        <f>+'02'!D18</f>
        <v>25341927.32</v>
      </c>
      <c r="J245" s="21" t="s">
        <v>404</v>
      </c>
      <c r="K245" s="22" t="str">
        <f>INDEX(PA_EXTRACAOITEM!C:C,MATCH(F245,PA_EXTRACAOITEM!A:A,0),0)</f>
        <v>Créditos Adicionais Suplementares abertos no exercício</v>
      </c>
      <c r="N245" s="11" t="s">
        <v>1095</v>
      </c>
      <c r="O245" s="11">
        <v>24280511</v>
      </c>
      <c r="P245" s="11" t="s">
        <v>1096</v>
      </c>
    </row>
    <row r="246" spans="2:16" ht="12.75">
      <c r="B246" s="11" t="str">
        <f>INDEX(SUM!D:D,MATCH(SUM!$F$3,SUM!B:B,0),0)</f>
        <v>P071</v>
      </c>
      <c r="C246" s="12">
        <v>22</v>
      </c>
      <c r="D246" s="13" t="s">
        <v>1087</v>
      </c>
      <c r="E246" s="12">
        <f t="shared" si="4"/>
        <v>2022</v>
      </c>
      <c r="F246" s="20" t="s">
        <v>1097</v>
      </c>
      <c r="G246" s="13" t="s">
        <v>1098</v>
      </c>
      <c r="H246" s="11" t="s">
        <v>1099</v>
      </c>
      <c r="I246" s="21">
        <f>+'02'!D19</f>
        <v>0</v>
      </c>
      <c r="J246" s="21" t="s">
        <v>404</v>
      </c>
      <c r="K246" s="22" t="str">
        <f>INDEX(PA_EXTRACAOITEM!C:C,MATCH(F246,PA_EXTRACAOITEM!A:A,0),0)</f>
        <v>Créditos Adicionais Especiais abertos no exercício</v>
      </c>
      <c r="N246" s="11" t="s">
        <v>1100</v>
      </c>
      <c r="O246" s="11">
        <v>24281011</v>
      </c>
      <c r="P246" s="11" t="s">
        <v>1101</v>
      </c>
    </row>
    <row r="247" spans="2:16" ht="12.75">
      <c r="B247" s="11" t="str">
        <f>INDEX(SUM!D:D,MATCH(SUM!$F$3,SUM!B:B,0),0)</f>
        <v>P071</v>
      </c>
      <c r="C247" s="12">
        <v>22</v>
      </c>
      <c r="D247" s="13" t="s">
        <v>1087</v>
      </c>
      <c r="E247" s="12">
        <f t="shared" si="4"/>
        <v>2022</v>
      </c>
      <c r="F247" s="20" t="s">
        <v>1102</v>
      </c>
      <c r="G247" s="13" t="s">
        <v>1103</v>
      </c>
      <c r="H247" s="11" t="s">
        <v>1104</v>
      </c>
      <c r="I247" s="21">
        <f>+'02'!D20</f>
        <v>0</v>
      </c>
      <c r="J247" s="21" t="s">
        <v>404</v>
      </c>
      <c r="K247" s="22" t="str">
        <f>INDEX(PA_EXTRACAOITEM!C:C,MATCH(F247,PA_EXTRACAOITEM!A:A,0),0)</f>
        <v>Créditos Adicionais Extraordinários abertos no exercício</v>
      </c>
      <c r="N247" s="11" t="s">
        <v>1105</v>
      </c>
      <c r="O247" s="11">
        <v>24281021</v>
      </c>
      <c r="P247" s="11" t="s">
        <v>1106</v>
      </c>
    </row>
    <row r="248" spans="2:16" ht="12.75">
      <c r="B248" s="11" t="str">
        <f>INDEX(SUM!D:D,MATCH(SUM!$F$3,SUM!B:B,0),0)</f>
        <v>P071</v>
      </c>
      <c r="C248" s="12">
        <v>22</v>
      </c>
      <c r="D248" s="13" t="s">
        <v>1087</v>
      </c>
      <c r="E248" s="12">
        <f t="shared" si="4"/>
        <v>2022</v>
      </c>
      <c r="F248" s="20" t="s">
        <v>1107</v>
      </c>
      <c r="G248" s="13" t="s">
        <v>1063</v>
      </c>
      <c r="H248" s="11" t="s">
        <v>1108</v>
      </c>
      <c r="I248" s="21">
        <f>+'02'!D22</f>
        <v>11114233.9</v>
      </c>
      <c r="J248" s="21" t="s">
        <v>404</v>
      </c>
      <c r="K248" s="22" t="str">
        <f>INDEX(PA_EXTRACAOITEM!C:C,MATCH(F248,PA_EXTRACAOITEM!A:A,0),0)</f>
        <v>Créditos Adicionais abertos no exercício com fonte em Superavit Financeiro do exercício anterior</v>
      </c>
      <c r="N248" s="11" t="s">
        <v>1109</v>
      </c>
      <c r="O248" s="11">
        <v>24281051</v>
      </c>
      <c r="P248" s="11" t="s">
        <v>1110</v>
      </c>
    </row>
    <row r="249" spans="2:16" ht="12.75">
      <c r="B249" s="11" t="str">
        <f>INDEX(SUM!D:D,MATCH(SUM!$F$3,SUM!B:B,0),0)</f>
        <v>P071</v>
      </c>
      <c r="C249" s="12">
        <v>22</v>
      </c>
      <c r="D249" s="13" t="s">
        <v>1087</v>
      </c>
      <c r="E249" s="12">
        <f t="shared" si="4"/>
        <v>2022</v>
      </c>
      <c r="F249" s="20" t="s">
        <v>1111</v>
      </c>
      <c r="G249" s="13" t="s">
        <v>1067</v>
      </c>
      <c r="H249" s="11" t="s">
        <v>1112</v>
      </c>
      <c r="I249" s="21">
        <f>+'02'!D23</f>
        <v>0</v>
      </c>
      <c r="J249" s="21" t="s">
        <v>404</v>
      </c>
      <c r="K249" s="22" t="str">
        <f>INDEX(PA_EXTRACAOITEM!C:C,MATCH(F249,PA_EXTRACAOITEM!A:A,0),0)</f>
        <v>Créditos Adicionais abertos no exercício com fonte em excesso de arrecadação</v>
      </c>
      <c r="N249" s="11" t="s">
        <v>1113</v>
      </c>
      <c r="O249" s="11">
        <v>24281071</v>
      </c>
      <c r="P249" s="11" t="s">
        <v>1114</v>
      </c>
    </row>
    <row r="250" spans="2:16" ht="12.75">
      <c r="B250" s="11" t="str">
        <f>INDEX(SUM!D:D,MATCH(SUM!$F$3,SUM!B:B,0),0)</f>
        <v>P071</v>
      </c>
      <c r="C250" s="12">
        <v>22</v>
      </c>
      <c r="D250" s="13" t="s">
        <v>1087</v>
      </c>
      <c r="E250" s="12">
        <f t="shared" si="4"/>
        <v>2022</v>
      </c>
      <c r="F250" s="20" t="s">
        <v>1115</v>
      </c>
      <c r="G250" s="13" t="s">
        <v>1116</v>
      </c>
      <c r="H250" s="11" t="s">
        <v>1117</v>
      </c>
      <c r="I250" s="21">
        <f>+'02'!D24</f>
        <v>0</v>
      </c>
      <c r="J250" s="21" t="s">
        <v>404</v>
      </c>
      <c r="K250" s="22" t="str">
        <f>INDEX(PA_EXTRACAOITEM!C:C,MATCH(F250,PA_EXTRACAOITEM!A:A,0),0)</f>
        <v>Reabertura de créditos especiais e extraordinários (dos últimos 4 meses do exercício anterior)</v>
      </c>
      <c r="N250" s="11" t="s">
        <v>1118</v>
      </c>
      <c r="O250" s="11">
        <v>24281091</v>
      </c>
      <c r="P250" s="11" t="s">
        <v>1119</v>
      </c>
    </row>
    <row r="251" spans="2:16" ht="12.75">
      <c r="B251" s="11" t="str">
        <f>INDEX(SUM!D:D,MATCH(SUM!$F$3,SUM!B:B,0),0)</f>
        <v>P071</v>
      </c>
      <c r="C251" s="12">
        <v>30</v>
      </c>
      <c r="D251" s="13" t="s">
        <v>1120</v>
      </c>
      <c r="E251" s="12">
        <f t="shared" si="4"/>
        <v>2022</v>
      </c>
      <c r="F251" s="20" t="s">
        <v>1121</v>
      </c>
      <c r="G251" s="13" t="s">
        <v>755</v>
      </c>
      <c r="H251" s="11" t="str">
        <f>'11'!C10</f>
        <v>Ativo Circulante 2022 (incluindo RPPS)</v>
      </c>
      <c r="I251" s="21">
        <f>+'11'!D10</f>
        <v>1776903.86</v>
      </c>
      <c r="J251" s="21" t="s">
        <v>404</v>
      </c>
      <c r="K251" s="22" t="str">
        <f>INDEX(PA_EXTRACAOITEM!C:C,MATCH(F251,PA_EXTRACAOITEM!A:A,0),0)</f>
        <v>Ativo Circulante 2018</v>
      </c>
      <c r="N251" s="11" t="s">
        <v>1122</v>
      </c>
      <c r="O251" s="11">
        <v>24289911</v>
      </c>
      <c r="P251" s="11" t="s">
        <v>1007</v>
      </c>
    </row>
    <row r="252" spans="2:16" ht="12.75">
      <c r="B252" s="11" t="str">
        <f>INDEX(SUM!D:D,MATCH(SUM!$F$3,SUM!B:B,0),0)</f>
        <v>P071</v>
      </c>
      <c r="C252" s="12">
        <v>30</v>
      </c>
      <c r="D252" s="13" t="s">
        <v>1120</v>
      </c>
      <c r="E252" s="12">
        <f t="shared" si="4"/>
        <v>2022</v>
      </c>
      <c r="F252" s="20" t="s">
        <v>1123</v>
      </c>
      <c r="G252" s="13" t="s">
        <v>852</v>
      </c>
      <c r="H252" s="11" t="str">
        <f>'11'!C11</f>
        <v>Ativo Circulante do RPPS 2022</v>
      </c>
      <c r="I252" s="21">
        <f>+'11'!D11</f>
        <v>175563.76</v>
      </c>
      <c r="J252" s="21" t="s">
        <v>404</v>
      </c>
      <c r="K252" s="22" t="str">
        <f>INDEX(PA_EXTRACAOITEM!C:C,MATCH(F252,PA_EXTRACAOITEM!A:A,0),0)</f>
        <v>Ativo Circulante do RPPS 2018</v>
      </c>
      <c r="N252" s="11" t="s">
        <v>1124</v>
      </c>
      <c r="O252" s="11">
        <v>24300000</v>
      </c>
      <c r="P252" s="11" t="s">
        <v>1010</v>
      </c>
    </row>
    <row r="253" spans="2:16" ht="12.75">
      <c r="B253" s="11" t="str">
        <f>INDEX(SUM!D:D,MATCH(SUM!$F$3,SUM!B:B,0),0)</f>
        <v>P071</v>
      </c>
      <c r="C253" s="12">
        <v>29</v>
      </c>
      <c r="D253" s="13" t="s">
        <v>1125</v>
      </c>
      <c r="E253" s="12">
        <f t="shared" si="4"/>
        <v>2022</v>
      </c>
      <c r="F253" s="20" t="s">
        <v>1126</v>
      </c>
      <c r="G253" s="13" t="s">
        <v>755</v>
      </c>
      <c r="H253" s="11" t="str">
        <f>'11'!C12</f>
        <v>Disponível 2022 (incluindo RPPS)</v>
      </c>
      <c r="I253" s="21">
        <f>+'11'!D12</f>
        <v>1576641.49</v>
      </c>
      <c r="J253" s="21" t="s">
        <v>404</v>
      </c>
      <c r="K253" s="22" t="str">
        <f>INDEX(PA_EXTRACAOITEM!C:C,MATCH(F253,PA_EXTRACAOITEM!A:A,0),0)</f>
        <v>Disponível 2018</v>
      </c>
      <c r="N253" s="11" t="s">
        <v>1127</v>
      </c>
      <c r="O253" s="11">
        <v>24380111</v>
      </c>
      <c r="P253" s="11" t="s">
        <v>1016</v>
      </c>
    </row>
    <row r="254" spans="2:16" ht="12.75">
      <c r="B254" s="11" t="str">
        <f>INDEX(SUM!D:D,MATCH(SUM!$F$3,SUM!B:B,0),0)</f>
        <v>P071</v>
      </c>
      <c r="C254" s="12">
        <v>29</v>
      </c>
      <c r="D254" s="13" t="s">
        <v>1125</v>
      </c>
      <c r="E254" s="12">
        <f t="shared" si="4"/>
        <v>2022</v>
      </c>
      <c r="F254" s="20" t="s">
        <v>1128</v>
      </c>
      <c r="G254" s="13" t="s">
        <v>852</v>
      </c>
      <c r="H254" s="11" t="str">
        <f>'11'!C13</f>
        <v>Disponível do RPPS 2022</v>
      </c>
      <c r="I254" s="21">
        <f>+'11'!D13</f>
        <v>17754.28</v>
      </c>
      <c r="J254" s="21" t="s">
        <v>404</v>
      </c>
      <c r="K254" s="22" t="str">
        <f>INDEX(PA_EXTRACAOITEM!C:C,MATCH(F254,PA_EXTRACAOITEM!A:A,0),0)</f>
        <v>Disponível do RPPS 2018</v>
      </c>
      <c r="N254" s="11" t="s">
        <v>1129</v>
      </c>
      <c r="O254" s="11">
        <v>24381021</v>
      </c>
      <c r="P254" s="11" t="s">
        <v>1130</v>
      </c>
    </row>
    <row r="255" spans="2:16" ht="12.75">
      <c r="B255" s="11" t="str">
        <f>INDEX(SUM!D:D,MATCH(SUM!$F$3,SUM!B:B,0),0)</f>
        <v>P071</v>
      </c>
      <c r="C255" s="12">
        <v>30</v>
      </c>
      <c r="D255" s="13" t="s">
        <v>1120</v>
      </c>
      <c r="E255" s="12">
        <f t="shared" si="4"/>
        <v>2022</v>
      </c>
      <c r="F255" s="20" t="s">
        <v>1131</v>
      </c>
      <c r="G255" s="13" t="s">
        <v>805</v>
      </c>
      <c r="H255" s="11" t="str">
        <f>'11'!C14</f>
        <v>Ativo Não Circulante 2022 (incluindo RPPS)</v>
      </c>
      <c r="I255" s="21">
        <f>+'11'!D14</f>
        <v>17938506.24</v>
      </c>
      <c r="J255" s="21" t="s">
        <v>404</v>
      </c>
      <c r="K255" s="22" t="str">
        <f>INDEX(PA_EXTRACAOITEM!C:C,MATCH(F255,PA_EXTRACAOITEM!A:A,0),0)</f>
        <v>Ativo Não Circulante 2018</v>
      </c>
      <c r="N255" s="11" t="s">
        <v>1132</v>
      </c>
      <c r="O255" s="11">
        <v>24400000</v>
      </c>
      <c r="P255" s="11" t="s">
        <v>1133</v>
      </c>
    </row>
    <row r="256" spans="2:16" ht="12.75">
      <c r="B256" s="11" t="str">
        <f>INDEX(SUM!D:D,MATCH(SUM!$F$3,SUM!B:B,0),0)</f>
        <v>P071</v>
      </c>
      <c r="C256" s="12">
        <v>29</v>
      </c>
      <c r="D256" s="13" t="s">
        <v>1125</v>
      </c>
      <c r="E256" s="12">
        <f t="shared" si="4"/>
        <v>2022</v>
      </c>
      <c r="F256" s="20" t="s">
        <v>1134</v>
      </c>
      <c r="G256" s="13" t="s">
        <v>1135</v>
      </c>
      <c r="H256" s="11" t="str">
        <f>'11'!C16</f>
        <v>Passivo Circulante 2022 (incluindo RPPS)</v>
      </c>
      <c r="I256" s="21">
        <f>+'11'!D16</f>
        <v>4571291.95</v>
      </c>
      <c r="J256" s="21" t="s">
        <v>404</v>
      </c>
      <c r="K256" s="22" t="str">
        <f>INDEX(PA_EXTRACAOITEM!C:C,MATCH(F256,PA_EXTRACAOITEM!A:A,0),0)</f>
        <v>Passivo Circulante 2018</v>
      </c>
      <c r="N256" s="11" t="s">
        <v>1136</v>
      </c>
      <c r="O256" s="11">
        <v>24400011</v>
      </c>
      <c r="P256" s="11" t="s">
        <v>1035</v>
      </c>
    </row>
    <row r="257" spans="2:16" ht="12.75">
      <c r="B257" s="11" t="str">
        <f>INDEX(SUM!D:D,MATCH(SUM!$F$3,SUM!B:B,0),0)</f>
        <v>P071</v>
      </c>
      <c r="C257" s="12">
        <v>29</v>
      </c>
      <c r="D257" s="13" t="s">
        <v>1125</v>
      </c>
      <c r="E257" s="12">
        <f t="shared" si="4"/>
        <v>2022</v>
      </c>
      <c r="F257" s="20" t="s">
        <v>1137</v>
      </c>
      <c r="G257" s="13" t="s">
        <v>1093</v>
      </c>
      <c r="H257" s="11" t="str">
        <f>'11'!C17</f>
        <v>Passivo Circulante do RPPS 2022</v>
      </c>
      <c r="I257" s="21">
        <f>+'11'!D17</f>
        <v>110384.51</v>
      </c>
      <c r="J257" s="21" t="s">
        <v>404</v>
      </c>
      <c r="K257" s="22" t="str">
        <f>INDEX(PA_EXTRACAOITEM!C:C,MATCH(F257,PA_EXTRACAOITEM!A:A,0),0)</f>
        <v>Passivo Circulante do RPPS 2018</v>
      </c>
      <c r="N257" s="11" t="s">
        <v>1138</v>
      </c>
      <c r="O257" s="11">
        <v>29000000</v>
      </c>
      <c r="P257" s="11" t="s">
        <v>1139</v>
      </c>
    </row>
    <row r="258" spans="2:16" ht="12.75">
      <c r="B258" s="11" t="str">
        <f>INDEX(SUM!D:D,MATCH(SUM!$F$3,SUM!B:B,0),0)</f>
        <v>P071</v>
      </c>
      <c r="C258" s="12">
        <v>29</v>
      </c>
      <c r="D258" s="13" t="s">
        <v>1125</v>
      </c>
      <c r="E258" s="12">
        <f t="shared" si="4"/>
        <v>2022</v>
      </c>
      <c r="F258" s="20" t="s">
        <v>1140</v>
      </c>
      <c r="G258" s="13" t="s">
        <v>1141</v>
      </c>
      <c r="H258" s="11" t="str">
        <f>'11'!C18</f>
        <v>Passivo Não Circulante 2022 (incluindo RPPS)</v>
      </c>
      <c r="I258" s="21">
        <f>+'11'!D18</f>
        <v>15183304.65</v>
      </c>
      <c r="J258" s="21" t="s">
        <v>404</v>
      </c>
      <c r="K258" s="22" t="str">
        <f>INDEX(PA_EXTRACAOITEM!C:C,MATCH(F258,PA_EXTRACAOITEM!A:A,0),0)</f>
        <v>Passivo Não Circulante 2018</v>
      </c>
      <c r="N258" s="11" t="s">
        <v>1142</v>
      </c>
      <c r="O258" s="11">
        <v>29900000</v>
      </c>
      <c r="P258" s="11" t="s">
        <v>1143</v>
      </c>
    </row>
    <row r="259" spans="2:16" ht="12.75">
      <c r="B259" s="11" t="str">
        <f>INDEX(SUM!D:D,MATCH(SUM!$F$3,SUM!B:B,0),0)</f>
        <v>P071</v>
      </c>
      <c r="C259" s="12">
        <v>31</v>
      </c>
      <c r="D259" s="13" t="s">
        <v>1144</v>
      </c>
      <c r="E259" s="12">
        <f t="shared" si="4"/>
        <v>2022</v>
      </c>
      <c r="F259" s="20" t="s">
        <v>1145</v>
      </c>
      <c r="G259" s="13" t="s">
        <v>755</v>
      </c>
      <c r="H259" s="11" t="str">
        <f>'11'!C20</f>
        <v>Recebimentos da Dívida Ativa 2022</v>
      </c>
      <c r="I259" s="21">
        <f>+'11'!D20</f>
        <v>34135.35</v>
      </c>
      <c r="J259" s="21" t="s">
        <v>404</v>
      </c>
      <c r="K259" s="22" t="str">
        <f>INDEX(PA_EXTRACAOITEM!C:C,MATCH(F259,PA_EXTRACAOITEM!A:A,0),0)</f>
        <v>Recebimentos da Dívida Ativa em 2018</v>
      </c>
      <c r="N259" s="11" t="s">
        <v>1146</v>
      </c>
      <c r="O259" s="11">
        <v>29900011</v>
      </c>
      <c r="P259" s="11" t="s">
        <v>1147</v>
      </c>
    </row>
    <row r="260" spans="2:16" ht="12.75">
      <c r="B260" s="11" t="str">
        <f>INDEX(SUM!D:D,MATCH(SUM!$F$3,SUM!B:B,0),0)</f>
        <v>P071</v>
      </c>
      <c r="C260" s="12">
        <v>31</v>
      </c>
      <c r="D260" s="13" t="s">
        <v>1144</v>
      </c>
      <c r="E260" s="12">
        <f t="shared" si="4"/>
        <v>2022</v>
      </c>
      <c r="F260" s="20" t="s">
        <v>1148</v>
      </c>
      <c r="G260" s="13" t="s">
        <v>852</v>
      </c>
      <c r="H260" s="11" t="str">
        <f>'11'!C22</f>
        <v>Dívida Ativa (total) 2022</v>
      </c>
      <c r="I260" s="21">
        <f>+'11'!D22</f>
        <v>1265266.49</v>
      </c>
      <c r="J260" s="21" t="s">
        <v>404</v>
      </c>
      <c r="K260" s="22" t="str">
        <f>INDEX(PA_EXTRACAOITEM!C:C,MATCH(F260,PA_EXTRACAOITEM!A:A,0),0)</f>
        <v>Dívida Ativa (saldo final 2018) (2.1.1 + 2.1.2 = 2.2.1 + 2.2.2)</v>
      </c>
      <c r="N260" s="11" t="s">
        <v>1149</v>
      </c>
      <c r="O260" s="11">
        <v>70000000</v>
      </c>
      <c r="P260" s="11" t="s">
        <v>1150</v>
      </c>
    </row>
    <row r="261" spans="2:16" ht="12.75">
      <c r="B261" s="11" t="str">
        <f>INDEX(SUM!D:D,MATCH(SUM!$F$3,SUM!B:B,0),0)</f>
        <v>P071</v>
      </c>
      <c r="C261" s="12">
        <v>31</v>
      </c>
      <c r="D261" s="13" t="s">
        <v>1144</v>
      </c>
      <c r="E261" s="12">
        <f t="shared" si="4"/>
        <v>2022</v>
      </c>
      <c r="F261" s="20" t="s">
        <v>1151</v>
      </c>
      <c r="G261" s="13" t="s">
        <v>1152</v>
      </c>
      <c r="H261" s="11" t="str">
        <f>'11'!C24</f>
        <v>Dívida Ativa classificada no Ativo Circulante 2022</v>
      </c>
      <c r="I261" s="21">
        <f>+'11'!D24</f>
        <v>157809.48</v>
      </c>
      <c r="J261" s="21" t="s">
        <v>404</v>
      </c>
      <c r="K261" s="22" t="str">
        <f>INDEX(PA_EXTRACAOITEM!C:C,MATCH(F261,PA_EXTRACAOITEM!A:A,0),0)</f>
        <v>Dívida Ativa classificada no Ativo Circulante</v>
      </c>
      <c r="N261" s="11" t="s">
        <v>1153</v>
      </c>
      <c r="O261" s="11">
        <v>71000000</v>
      </c>
      <c r="P261" s="11" t="s">
        <v>406</v>
      </c>
    </row>
    <row r="262" spans="2:11" ht="12.75">
      <c r="B262" s="11" t="str">
        <f>INDEX(SUM!D:D,MATCH(SUM!$F$3,SUM!B:B,0),0)</f>
        <v>P071</v>
      </c>
      <c r="C262" s="12">
        <v>31</v>
      </c>
      <c r="D262" s="13" t="s">
        <v>1144</v>
      </c>
      <c r="E262" s="12">
        <f t="shared" si="4"/>
        <v>2022</v>
      </c>
      <c r="F262" s="20" t="s">
        <v>1154</v>
      </c>
      <c r="G262" s="13" t="s">
        <v>1155</v>
      </c>
      <c r="H262" s="11" t="s">
        <v>1156</v>
      </c>
      <c r="I262" s="21">
        <f>+'11'!D25</f>
        <v>0</v>
      </c>
      <c r="J262" s="21"/>
      <c r="K262" s="22"/>
    </row>
    <row r="263" spans="2:16" ht="12.75">
      <c r="B263" s="11" t="str">
        <f>INDEX(SUM!D:D,MATCH(SUM!$F$3,SUM!B:B,0),0)</f>
        <v>P071</v>
      </c>
      <c r="C263" s="12">
        <v>31</v>
      </c>
      <c r="D263" s="13" t="s">
        <v>1144</v>
      </c>
      <c r="E263" s="12">
        <f t="shared" si="4"/>
        <v>2022</v>
      </c>
      <c r="F263" s="20" t="s">
        <v>1157</v>
      </c>
      <c r="G263" s="13" t="s">
        <v>1158</v>
      </c>
      <c r="H263" s="11" t="str">
        <f>'11'!C27</f>
        <v>Dívida Ativa classificada no Ativo Não Circulante 2022</v>
      </c>
      <c r="I263" s="21">
        <f>+'11'!D27</f>
        <v>1507258.02</v>
      </c>
      <c r="J263" s="21" t="s">
        <v>404</v>
      </c>
      <c r="K263" s="22" t="str">
        <f>INDEX(PA_EXTRACAOITEM!C:C,MATCH(F263,PA_EXTRACAOITEM!A:A,0),0)</f>
        <v>Dívida Ativa classificada no Ativo Não Circulante</v>
      </c>
      <c r="N263" s="11" t="s">
        <v>1159</v>
      </c>
      <c r="O263" s="11">
        <v>71200000</v>
      </c>
      <c r="P263" s="11" t="s">
        <v>520</v>
      </c>
    </row>
    <row r="264" spans="2:11" ht="12.75">
      <c r="B264" s="11" t="str">
        <f>INDEX(SUM!D:D,MATCH(SUM!$F$3,SUM!B:B,0),0)</f>
        <v>P071</v>
      </c>
      <c r="C264" s="12">
        <v>31</v>
      </c>
      <c r="D264" s="13" t="s">
        <v>1144</v>
      </c>
      <c r="E264" s="12">
        <f t="shared" si="4"/>
        <v>2022</v>
      </c>
      <c r="F264" s="20" t="s">
        <v>1160</v>
      </c>
      <c r="G264" s="13" t="s">
        <v>1161</v>
      </c>
      <c r="H264" s="11" t="s">
        <v>1162</v>
      </c>
      <c r="I264" s="21">
        <f>+'11'!D28</f>
        <v>623364.44</v>
      </c>
      <c r="J264" s="21"/>
      <c r="K264" s="22"/>
    </row>
    <row r="265" spans="2:16" ht="12.75">
      <c r="B265" s="11" t="str">
        <f>INDEX(SUM!D:D,MATCH(SUM!$F$3,SUM!B:B,0),0)</f>
        <v>P071</v>
      </c>
      <c r="C265" s="12">
        <v>31</v>
      </c>
      <c r="D265" s="13" t="s">
        <v>1144</v>
      </c>
      <c r="E265" s="12">
        <f t="shared" si="4"/>
        <v>2022</v>
      </c>
      <c r="F265" s="20" t="s">
        <v>1163</v>
      </c>
      <c r="G265" s="13" t="s">
        <v>1098</v>
      </c>
      <c r="H265" s="11" t="str">
        <f>'11'!C30</f>
        <v>Dívida Ativa Tributária 2022</v>
      </c>
      <c r="I265" s="21">
        <f>+'11'!D30</f>
        <v>1203630.38</v>
      </c>
      <c r="J265" s="21" t="s">
        <v>404</v>
      </c>
      <c r="K265" s="22" t="str">
        <f>INDEX(PA_EXTRACAOITEM!C:C,MATCH(F265,PA_EXTRACAOITEM!A:A,0),0)</f>
        <v>Dívida Ativa Tributária</v>
      </c>
      <c r="N265" s="11" t="s">
        <v>1164</v>
      </c>
      <c r="O265" s="11">
        <v>71210514</v>
      </c>
      <c r="P265" s="11" t="s">
        <v>1165</v>
      </c>
    </row>
    <row r="266" spans="2:16" ht="12.75">
      <c r="B266" s="11" t="str">
        <f>INDEX(SUM!D:D,MATCH(SUM!$F$3,SUM!B:B,0),0)</f>
        <v>P071</v>
      </c>
      <c r="C266" s="12">
        <v>31</v>
      </c>
      <c r="D266" s="13" t="s">
        <v>1144</v>
      </c>
      <c r="E266" s="12">
        <f aca="true" t="shared" si="5" ref="E266:E329">+$E$3</f>
        <v>2022</v>
      </c>
      <c r="F266" s="20" t="s">
        <v>1166</v>
      </c>
      <c r="G266" s="13" t="s">
        <v>1103</v>
      </c>
      <c r="H266" s="11" t="str">
        <f>'11'!C31</f>
        <v>Dívida Ativa não Tributária 2022</v>
      </c>
      <c r="I266" s="21">
        <f>+'11'!D31</f>
        <v>303627.64</v>
      </c>
      <c r="J266" s="21" t="s">
        <v>404</v>
      </c>
      <c r="K266" s="22" t="str">
        <f>INDEX(PA_EXTRACAOITEM!C:C,MATCH(F266,PA_EXTRACAOITEM!A:A,0),0)</f>
        <v>Dívida Ativa não Tributária</v>
      </c>
      <c r="N266" s="11" t="s">
        <v>1167</v>
      </c>
      <c r="O266" s="11">
        <v>71220111</v>
      </c>
      <c r="P266" s="11" t="s">
        <v>556</v>
      </c>
    </row>
    <row r="267" spans="2:16" ht="12.75">
      <c r="B267" s="11" t="str">
        <f>INDEX(SUM!D:D,MATCH(SUM!$F$3,SUM!B:B,0),0)</f>
        <v>P071</v>
      </c>
      <c r="C267" s="12">
        <v>33</v>
      </c>
      <c r="D267" s="13" t="s">
        <v>1168</v>
      </c>
      <c r="E267" s="12">
        <f t="shared" si="5"/>
        <v>2022</v>
      </c>
      <c r="F267" s="13" t="s">
        <v>1169</v>
      </c>
      <c r="G267" s="13" t="s">
        <v>1170</v>
      </c>
      <c r="H267" s="11" t="s">
        <v>1171</v>
      </c>
      <c r="I267" s="21">
        <f>'11'!D33</f>
        <v>2742813.83</v>
      </c>
      <c r="J267" s="20" t="s">
        <v>1172</v>
      </c>
      <c r="K267" s="22" t="e">
        <f>INDEX(PA_EXTRACAOITEM!C:C,MATCH(F267,PA_EXTRACAOITEM!A:A,0),0)</f>
        <v>#N/A</v>
      </c>
      <c r="N267" s="11" t="s">
        <v>1173</v>
      </c>
      <c r="O267" s="11">
        <v>72100411</v>
      </c>
      <c r="P267" s="11" t="s">
        <v>619</v>
      </c>
    </row>
    <row r="268" spans="2:16" ht="12.75">
      <c r="B268" s="11" t="str">
        <f>INDEX(SUM!D:D,MATCH(SUM!$F$3,SUM!B:B,0),0)</f>
        <v>P071</v>
      </c>
      <c r="C268" s="12">
        <v>33</v>
      </c>
      <c r="D268" s="13" t="s">
        <v>1168</v>
      </c>
      <c r="E268" s="12">
        <f t="shared" si="5"/>
        <v>2022</v>
      </c>
      <c r="F268" s="13" t="s">
        <v>1174</v>
      </c>
      <c r="G268" s="13" t="s">
        <v>1059</v>
      </c>
      <c r="H268" s="11" t="s">
        <v>1175</v>
      </c>
      <c r="I268" s="21">
        <f>'11'!D34</f>
        <v>164635.4</v>
      </c>
      <c r="J268" s="20" t="s">
        <v>1176</v>
      </c>
      <c r="K268" s="22" t="e">
        <f>INDEX(PA_EXTRACAOITEM!C:C,MATCH(F268,PA_EXTRACAOITEM!A:A,0),0)</f>
        <v>#N/A</v>
      </c>
      <c r="N268" s="11" t="s">
        <v>1177</v>
      </c>
      <c r="O268" s="11">
        <v>72100412</v>
      </c>
      <c r="P268" s="11" t="s">
        <v>623</v>
      </c>
    </row>
    <row r="269" spans="2:16" ht="12.75">
      <c r="B269" s="11" t="str">
        <f>INDEX(SUM!D:D,MATCH(SUM!$F$3,SUM!B:B,0),0)</f>
        <v>P071</v>
      </c>
      <c r="C269" s="12" t="s">
        <v>662</v>
      </c>
      <c r="D269" s="13" t="s">
        <v>662</v>
      </c>
      <c r="E269" s="12">
        <f t="shared" si="5"/>
        <v>2022</v>
      </c>
      <c r="F269" s="20" t="s">
        <v>1178</v>
      </c>
      <c r="G269" s="13" t="s">
        <v>1179</v>
      </c>
      <c r="H269" s="11" t="s">
        <v>1180</v>
      </c>
      <c r="I269" s="13" t="str">
        <f>UPPER('01'!F9)</f>
        <v>JOSÉ JOSIVALDO RUFINO DA SILVA</v>
      </c>
      <c r="J269" s="21" t="s">
        <v>404</v>
      </c>
      <c r="K269" s="22" t="str">
        <f>INDEX(PA_EXTRACAOITEM!C:C,MATCH(F269,PA_EXTRACAOITEM!A:A,0),0)</f>
        <v>Nome do responsábel pelo preenchimento do aplicativo de informações</v>
      </c>
      <c r="N269" s="11" t="s">
        <v>1181</v>
      </c>
      <c r="O269" s="11">
        <v>72100413</v>
      </c>
      <c r="P269" s="11" t="s">
        <v>627</v>
      </c>
    </row>
    <row r="270" spans="2:16" ht="12.75">
      <c r="B270" s="11" t="str">
        <f>INDEX(SUM!D:D,MATCH(SUM!$F$3,SUM!B:B,0),0)</f>
        <v>P071</v>
      </c>
      <c r="C270" s="12" t="s">
        <v>662</v>
      </c>
      <c r="D270" s="13" t="s">
        <v>662</v>
      </c>
      <c r="E270" s="12">
        <f t="shared" si="5"/>
        <v>2022</v>
      </c>
      <c r="F270" s="20" t="s">
        <v>1182</v>
      </c>
      <c r="G270" s="13" t="s">
        <v>1183</v>
      </c>
      <c r="H270" s="11" t="s">
        <v>1184</v>
      </c>
      <c r="I270" s="13" t="str">
        <f>LOWER('01'!F10)</f>
        <v>josivaldorufino@gmail.com</v>
      </c>
      <c r="J270" s="21" t="s">
        <v>404</v>
      </c>
      <c r="K270" s="22" t="str">
        <f>INDEX(PA_EXTRACAOITEM!C:C,MATCH(F270,PA_EXTRACAOITEM!A:A,0),0)</f>
        <v>Email do responsábel pelo preenchimento do aplicativo de informações</v>
      </c>
      <c r="N270" s="11" t="s">
        <v>1185</v>
      </c>
      <c r="O270" s="11">
        <v>72100414</v>
      </c>
      <c r="P270" s="11" t="s">
        <v>631</v>
      </c>
    </row>
    <row r="271" spans="2:16" ht="12.75">
      <c r="B271" s="11" t="str">
        <f>INDEX(SUM!D:D,MATCH(SUM!$F$3,SUM!B:B,0),0)</f>
        <v>P071</v>
      </c>
      <c r="C271" s="12" t="s">
        <v>662</v>
      </c>
      <c r="D271" s="13" t="s">
        <v>662</v>
      </c>
      <c r="E271" s="12">
        <f t="shared" si="5"/>
        <v>2022</v>
      </c>
      <c r="F271" s="20" t="s">
        <v>1186</v>
      </c>
      <c r="G271" s="13" t="s">
        <v>1187</v>
      </c>
      <c r="H271" s="11" t="s">
        <v>1188</v>
      </c>
      <c r="I271" s="13">
        <f>'01'!F11</f>
        <v>8199278900</v>
      </c>
      <c r="J271" s="21" t="s">
        <v>404</v>
      </c>
      <c r="K271" s="22" t="str">
        <f>INDEX(PA_EXTRACAOITEM!C:C,MATCH(F271,PA_EXTRACAOITEM!A:A,0),0)</f>
        <v>Telefone do responsábel pelo preenchimento do aplicativo de informações</v>
      </c>
      <c r="N271" s="11" t="s">
        <v>1189</v>
      </c>
      <c r="O271" s="11">
        <v>72100421</v>
      </c>
      <c r="P271" s="11" t="s">
        <v>635</v>
      </c>
    </row>
    <row r="272" spans="2:16" ht="12.75">
      <c r="B272" s="11" t="str">
        <f>INDEX(SUM!D:D,MATCH(SUM!$F$3,SUM!B:B,0),0)</f>
        <v>P071</v>
      </c>
      <c r="C272" s="12" t="s">
        <v>662</v>
      </c>
      <c r="D272" s="13" t="s">
        <v>662</v>
      </c>
      <c r="E272" s="12">
        <f t="shared" si="5"/>
        <v>2022</v>
      </c>
      <c r="F272" s="20" t="s">
        <v>1190</v>
      </c>
      <c r="G272" s="13" t="s">
        <v>662</v>
      </c>
      <c r="H272" s="11" t="s">
        <v>1191</v>
      </c>
      <c r="I272" s="13" t="str">
        <f>LOWER('01'!W14)</f>
        <v>www.iguaracy.pe.gov.br</v>
      </c>
      <c r="J272" s="21" t="s">
        <v>404</v>
      </c>
      <c r="K272" s="22" t="e">
        <f>INDEX(PA_EXTRACAOITEM!C:C,MATCH(F272,PA_EXTRACAOITEM!A:A,0),0)</f>
        <v>#N/A</v>
      </c>
      <c r="N272" s="11" t="s">
        <v>1192</v>
      </c>
      <c r="O272" s="11">
        <v>72100422</v>
      </c>
      <c r="P272" s="11" t="s">
        <v>639</v>
      </c>
    </row>
    <row r="273" spans="2:16" ht="12.75">
      <c r="B273" s="11" t="str">
        <f>INDEX(SUM!D:D,MATCH(SUM!$F$3,SUM!B:B,0),0)</f>
        <v>P071</v>
      </c>
      <c r="C273" s="12" t="s">
        <v>662</v>
      </c>
      <c r="D273" s="13" t="s">
        <v>1193</v>
      </c>
      <c r="E273" s="12">
        <f t="shared" si="5"/>
        <v>2022</v>
      </c>
      <c r="F273" s="13" t="s">
        <v>1194</v>
      </c>
      <c r="G273" s="13" t="s">
        <v>662</v>
      </c>
      <c r="H273" s="11" t="s">
        <v>1195</v>
      </c>
      <c r="I273" s="21">
        <f>'14'!H10</f>
        <v>20962.28</v>
      </c>
      <c r="J273" s="21" t="s">
        <v>404</v>
      </c>
      <c r="K273" s="22" t="str">
        <f>INDEX(PA_EXTRACAOITEM!C:C,MATCH(F273,PA_EXTRACAOITEM!A:A,0),0)</f>
        <v>Subsídio do Prefeito - Janeiro</v>
      </c>
      <c r="N273" s="11" t="s">
        <v>1196</v>
      </c>
      <c r="O273" s="11">
        <v>72100423</v>
      </c>
      <c r="P273" s="11" t="s">
        <v>643</v>
      </c>
    </row>
    <row r="274" spans="2:16" ht="12.75">
      <c r="B274" s="11" t="str">
        <f>INDEX(SUM!D:D,MATCH(SUM!$F$3,SUM!B:B,0),0)</f>
        <v>P071</v>
      </c>
      <c r="C274" s="12" t="s">
        <v>662</v>
      </c>
      <c r="D274" s="13" t="s">
        <v>1193</v>
      </c>
      <c r="E274" s="12">
        <f t="shared" si="5"/>
        <v>2022</v>
      </c>
      <c r="F274" s="13" t="s">
        <v>1197</v>
      </c>
      <c r="G274" s="13" t="s">
        <v>662</v>
      </c>
      <c r="H274" s="11" t="s">
        <v>1198</v>
      </c>
      <c r="I274" s="21">
        <f>'14'!H11</f>
        <v>20962.28</v>
      </c>
      <c r="J274" s="21" t="s">
        <v>404</v>
      </c>
      <c r="K274" s="22" t="str">
        <f>INDEX(PA_EXTRACAOITEM!C:C,MATCH(F274,PA_EXTRACAOITEM!A:A,0),0)</f>
        <v>Subsídio do Prefeito - Fevereiro</v>
      </c>
      <c r="N274" s="11" t="s">
        <v>1199</v>
      </c>
      <c r="O274" s="11">
        <v>72100441</v>
      </c>
      <c r="P274" s="11" t="s">
        <v>657</v>
      </c>
    </row>
    <row r="275" spans="2:16" ht="12.75">
      <c r="B275" s="11" t="str">
        <f>INDEX(SUM!D:D,MATCH(SUM!$F$3,SUM!B:B,0),0)</f>
        <v>P071</v>
      </c>
      <c r="C275" s="12" t="s">
        <v>662</v>
      </c>
      <c r="D275" s="13" t="s">
        <v>1193</v>
      </c>
      <c r="E275" s="12">
        <f t="shared" si="5"/>
        <v>2022</v>
      </c>
      <c r="F275" s="13" t="s">
        <v>1200</v>
      </c>
      <c r="G275" s="13" t="s">
        <v>662</v>
      </c>
      <c r="H275" s="11" t="s">
        <v>1201</v>
      </c>
      <c r="I275" s="21">
        <f>'14'!H12</f>
        <v>20962.28</v>
      </c>
      <c r="J275" s="21" t="s">
        <v>404</v>
      </c>
      <c r="K275" s="22" t="str">
        <f>INDEX(PA_EXTRACAOITEM!C:C,MATCH(F275,PA_EXTRACAOITEM!A:A,0),0)</f>
        <v>Subsídio do Prefeito - Março</v>
      </c>
      <c r="N275" s="11" t="s">
        <v>1202</v>
      </c>
      <c r="O275" s="11">
        <v>72100451</v>
      </c>
      <c r="P275" s="11" t="s">
        <v>1203</v>
      </c>
    </row>
    <row r="276" spans="2:16" ht="12.75">
      <c r="B276" s="11" t="str">
        <f>INDEX(SUM!D:D,MATCH(SUM!$F$3,SUM!B:B,0),0)</f>
        <v>P071</v>
      </c>
      <c r="C276" s="12" t="s">
        <v>662</v>
      </c>
      <c r="D276" s="13" t="s">
        <v>1193</v>
      </c>
      <c r="E276" s="12">
        <f t="shared" si="5"/>
        <v>2022</v>
      </c>
      <c r="F276" s="13" t="s">
        <v>1204</v>
      </c>
      <c r="G276" s="13" t="s">
        <v>662</v>
      </c>
      <c r="H276" s="11" t="s">
        <v>1205</v>
      </c>
      <c r="I276" s="21">
        <f>'14'!H13</f>
        <v>20962.28</v>
      </c>
      <c r="J276" s="21" t="s">
        <v>404</v>
      </c>
      <c r="K276" s="22" t="str">
        <f>INDEX(PA_EXTRACAOITEM!C:C,MATCH(F276,PA_EXTRACAOITEM!A:A,0),0)</f>
        <v>Subsídio do Prefeito - Abril</v>
      </c>
      <c r="N276" s="11" t="s">
        <v>1206</v>
      </c>
      <c r="O276" s="11">
        <v>72100452</v>
      </c>
      <c r="P276" s="11" t="s">
        <v>1207</v>
      </c>
    </row>
    <row r="277" spans="2:16" ht="12.75">
      <c r="B277" s="11" t="str">
        <f>INDEX(SUM!D:D,MATCH(SUM!$F$3,SUM!B:B,0),0)</f>
        <v>P071</v>
      </c>
      <c r="C277" s="12" t="s">
        <v>662</v>
      </c>
      <c r="D277" s="13" t="s">
        <v>1193</v>
      </c>
      <c r="E277" s="12">
        <f t="shared" si="5"/>
        <v>2022</v>
      </c>
      <c r="F277" s="13" t="s">
        <v>1208</v>
      </c>
      <c r="G277" s="13" t="s">
        <v>662</v>
      </c>
      <c r="H277" s="11" t="s">
        <v>1209</v>
      </c>
      <c r="I277" s="21">
        <f>'14'!H14</f>
        <v>20962.28</v>
      </c>
      <c r="J277" s="21" t="s">
        <v>404</v>
      </c>
      <c r="K277" s="22" t="str">
        <f>INDEX(PA_EXTRACAOITEM!C:C,MATCH(F277,PA_EXTRACAOITEM!A:A,0),0)</f>
        <v>Subsídio do Prefeito - Maio</v>
      </c>
      <c r="N277" s="11" t="s">
        <v>1210</v>
      </c>
      <c r="O277" s="11">
        <v>72109911</v>
      </c>
      <c r="P277" s="11" t="s">
        <v>680</v>
      </c>
    </row>
    <row r="278" spans="2:16" ht="12.75">
      <c r="B278" s="11" t="str">
        <f>INDEX(SUM!D:D,MATCH(SUM!$F$3,SUM!B:B,0),0)</f>
        <v>P071</v>
      </c>
      <c r="C278" s="12" t="s">
        <v>662</v>
      </c>
      <c r="D278" s="13" t="s">
        <v>1193</v>
      </c>
      <c r="E278" s="12">
        <f t="shared" si="5"/>
        <v>2022</v>
      </c>
      <c r="F278" s="13" t="s">
        <v>1211</v>
      </c>
      <c r="G278" s="13" t="s">
        <v>662</v>
      </c>
      <c r="H278" s="11" t="s">
        <v>1212</v>
      </c>
      <c r="I278" s="21">
        <f>'14'!H15</f>
        <v>20962.28</v>
      </c>
      <c r="J278" s="21" t="s">
        <v>404</v>
      </c>
      <c r="K278" s="22" t="str">
        <f>INDEX(PA_EXTRACAOITEM!C:C,MATCH(F278,PA_EXTRACAOITEM!A:A,0),0)</f>
        <v>Subsídio do Prefeito - Junho</v>
      </c>
      <c r="N278" s="11" t="s">
        <v>1213</v>
      </c>
      <c r="O278" s="11">
        <v>72109912</v>
      </c>
      <c r="P278" s="11" t="s">
        <v>683</v>
      </c>
    </row>
    <row r="279" spans="2:16" ht="12.75">
      <c r="B279" s="11" t="str">
        <f>INDEX(SUM!D:D,MATCH(SUM!$F$3,SUM!B:B,0),0)</f>
        <v>P071</v>
      </c>
      <c r="C279" s="12" t="s">
        <v>662</v>
      </c>
      <c r="D279" s="13" t="s">
        <v>1193</v>
      </c>
      <c r="E279" s="12">
        <f t="shared" si="5"/>
        <v>2022</v>
      </c>
      <c r="F279" s="13" t="s">
        <v>1214</v>
      </c>
      <c r="G279" s="13" t="s">
        <v>662</v>
      </c>
      <c r="H279" s="11" t="s">
        <v>1215</v>
      </c>
      <c r="I279" s="21">
        <f>'14'!H16</f>
        <v>20962.28</v>
      </c>
      <c r="J279" s="21" t="s">
        <v>404</v>
      </c>
      <c r="K279" s="22" t="str">
        <f>INDEX(PA_EXTRACAOITEM!C:C,MATCH(F279,PA_EXTRACAOITEM!A:A,0),0)</f>
        <v>Subsídio do Prefeito - Julho</v>
      </c>
      <c r="N279" s="11" t="s">
        <v>1216</v>
      </c>
      <c r="O279" s="11">
        <v>72180111</v>
      </c>
      <c r="P279" s="11" t="s">
        <v>692</v>
      </c>
    </row>
    <row r="280" spans="2:16" ht="12.75">
      <c r="B280" s="11" t="str">
        <f>INDEX(SUM!D:D,MATCH(SUM!$F$3,SUM!B:B,0),0)</f>
        <v>P071</v>
      </c>
      <c r="C280" s="12" t="s">
        <v>662</v>
      </c>
      <c r="D280" s="13" t="s">
        <v>1193</v>
      </c>
      <c r="E280" s="12">
        <f t="shared" si="5"/>
        <v>2022</v>
      </c>
      <c r="F280" s="13" t="s">
        <v>1217</v>
      </c>
      <c r="G280" s="13" t="s">
        <v>662</v>
      </c>
      <c r="H280" s="11" t="s">
        <v>1218</v>
      </c>
      <c r="I280" s="21">
        <f>'14'!H17</f>
        <v>20962.28</v>
      </c>
      <c r="J280" s="21" t="s">
        <v>404</v>
      </c>
      <c r="K280" s="22" t="str">
        <f>INDEX(PA_EXTRACAOITEM!C:C,MATCH(F280,PA_EXTRACAOITEM!A:A,0),0)</f>
        <v>Subsídio do Prefeito - Agosto</v>
      </c>
      <c r="N280" s="11" t="s">
        <v>1219</v>
      </c>
      <c r="O280" s="11">
        <v>77000000</v>
      </c>
      <c r="P280" s="11" t="s">
        <v>885</v>
      </c>
    </row>
    <row r="281" spans="2:16" ht="12.75">
      <c r="B281" s="11" t="str">
        <f>INDEX(SUM!D:D,MATCH(SUM!$F$3,SUM!B:B,0),0)</f>
        <v>P071</v>
      </c>
      <c r="C281" s="12" t="s">
        <v>662</v>
      </c>
      <c r="D281" s="13" t="s">
        <v>1193</v>
      </c>
      <c r="E281" s="12">
        <f t="shared" si="5"/>
        <v>2022</v>
      </c>
      <c r="F281" s="13" t="s">
        <v>1220</v>
      </c>
      <c r="G281" s="13" t="s">
        <v>662</v>
      </c>
      <c r="H281" s="11" t="s">
        <v>1221</v>
      </c>
      <c r="I281" s="21">
        <f>'14'!H18</f>
        <v>20962.28</v>
      </c>
      <c r="J281" s="21" t="s">
        <v>404</v>
      </c>
      <c r="K281" s="22" t="str">
        <f>INDEX(PA_EXTRACAOITEM!C:C,MATCH(F281,PA_EXTRACAOITEM!A:A,0),0)</f>
        <v>Subsídio do Prefeito - Setembro</v>
      </c>
      <c r="N281" s="11" t="s">
        <v>1222</v>
      </c>
      <c r="O281" s="11">
        <v>77100000</v>
      </c>
      <c r="P281" s="11" t="s">
        <v>890</v>
      </c>
    </row>
    <row r="282" spans="2:16" ht="12.75">
      <c r="B282" s="11" t="str">
        <f>INDEX(SUM!D:D,MATCH(SUM!$F$3,SUM!B:B,0),0)</f>
        <v>P071</v>
      </c>
      <c r="C282" s="12" t="s">
        <v>662</v>
      </c>
      <c r="D282" s="13" t="s">
        <v>1193</v>
      </c>
      <c r="E282" s="12">
        <f t="shared" si="5"/>
        <v>2022</v>
      </c>
      <c r="F282" s="13" t="s">
        <v>1223</v>
      </c>
      <c r="G282" s="13" t="s">
        <v>662</v>
      </c>
      <c r="H282" s="11" t="s">
        <v>1224</v>
      </c>
      <c r="I282" s="21">
        <f>'14'!H19</f>
        <v>20962.28</v>
      </c>
      <c r="J282" s="21" t="s">
        <v>404</v>
      </c>
      <c r="K282" s="22" t="str">
        <f>INDEX(PA_EXTRACAOITEM!C:C,MATCH(F282,PA_EXTRACAOITEM!A:A,0),0)</f>
        <v>Subsídio do Prefeito - Outubro</v>
      </c>
      <c r="N282" s="11" t="s">
        <v>1225</v>
      </c>
      <c r="O282" s="11">
        <v>77180121</v>
      </c>
      <c r="P282" s="11" t="s">
        <v>895</v>
      </c>
    </row>
    <row r="283" spans="2:16" ht="12.75">
      <c r="B283" s="11" t="str">
        <f>INDEX(SUM!D:D,MATCH(SUM!$F$3,SUM!B:B,0),0)</f>
        <v>P071</v>
      </c>
      <c r="C283" s="12" t="s">
        <v>662</v>
      </c>
      <c r="D283" s="13" t="s">
        <v>1193</v>
      </c>
      <c r="E283" s="12">
        <f t="shared" si="5"/>
        <v>2022</v>
      </c>
      <c r="F283" s="13" t="s">
        <v>1226</v>
      </c>
      <c r="G283" s="13" t="s">
        <v>662</v>
      </c>
      <c r="H283" s="11" t="s">
        <v>1227</v>
      </c>
      <c r="I283" s="21">
        <f>'14'!H20</f>
        <v>20962.28</v>
      </c>
      <c r="J283" s="21" t="s">
        <v>404</v>
      </c>
      <c r="K283" s="22" t="str">
        <f>INDEX(PA_EXTRACAOITEM!C:C,MATCH(F283,PA_EXTRACAOITEM!A:A,0),0)</f>
        <v>Subsídio do Prefeito - Novembro</v>
      </c>
      <c r="N283" s="11" t="s">
        <v>1228</v>
      </c>
      <c r="O283" s="11">
        <v>77180131</v>
      </c>
      <c r="P283" s="11" t="s">
        <v>900</v>
      </c>
    </row>
    <row r="284" spans="2:16" ht="12.75">
      <c r="B284" s="11" t="str">
        <f>INDEX(SUM!D:D,MATCH(SUM!$F$3,SUM!B:B,0),0)</f>
        <v>P071</v>
      </c>
      <c r="C284" s="12" t="s">
        <v>662</v>
      </c>
      <c r="D284" s="13" t="s">
        <v>1193</v>
      </c>
      <c r="E284" s="12">
        <f t="shared" si="5"/>
        <v>2022</v>
      </c>
      <c r="F284" s="13" t="s">
        <v>1229</v>
      </c>
      <c r="G284" s="13" t="s">
        <v>662</v>
      </c>
      <c r="H284" s="11" t="s">
        <v>1230</v>
      </c>
      <c r="I284" s="21">
        <f>'14'!H21</f>
        <v>20962.28</v>
      </c>
      <c r="J284" s="21" t="s">
        <v>404</v>
      </c>
      <c r="K284" s="22" t="str">
        <f>INDEX(PA_EXTRACAOITEM!C:C,MATCH(F284,PA_EXTRACAOITEM!A:A,0),0)</f>
        <v>Subsídio do Prefeito - Dezembro</v>
      </c>
      <c r="N284" s="11" t="s">
        <v>1231</v>
      </c>
      <c r="O284" s="11">
        <v>77180141</v>
      </c>
      <c r="P284" s="11" t="s">
        <v>905</v>
      </c>
    </row>
    <row r="285" spans="2:16" ht="12.75">
      <c r="B285" s="11" t="str">
        <f>INDEX(SUM!D:D,MATCH(SUM!$F$3,SUM!B:B,0),0)</f>
        <v>P071</v>
      </c>
      <c r="C285" s="12" t="s">
        <v>662</v>
      </c>
      <c r="D285" s="13" t="s">
        <v>1193</v>
      </c>
      <c r="E285" s="12">
        <f t="shared" si="5"/>
        <v>2022</v>
      </c>
      <c r="F285" s="13" t="s">
        <v>1232</v>
      </c>
      <c r="G285" s="13" t="s">
        <v>662</v>
      </c>
      <c r="H285" s="11" t="s">
        <v>1233</v>
      </c>
      <c r="I285" s="21">
        <f>'14'!H22</f>
        <v>0</v>
      </c>
      <c r="J285" s="21" t="s">
        <v>404</v>
      </c>
      <c r="K285" s="22" t="str">
        <f>INDEX(PA_EXTRACAOITEM!C:C,MATCH(F285,PA_EXTRACAOITEM!A:A,0),0)</f>
        <v>Subsídio do Prefeito - 13o Salário</v>
      </c>
      <c r="N285" s="11" t="s">
        <v>1234</v>
      </c>
      <c r="O285" s="11">
        <v>77180151</v>
      </c>
      <c r="P285" s="11" t="s">
        <v>910</v>
      </c>
    </row>
    <row r="286" spans="2:16" ht="12.75">
      <c r="B286" s="11" t="str">
        <f>INDEX(SUM!D:D,MATCH(SUM!$F$3,SUM!B:B,0),0)</f>
        <v>P071</v>
      </c>
      <c r="C286" s="12" t="s">
        <v>662</v>
      </c>
      <c r="D286" s="13" t="s">
        <v>1193</v>
      </c>
      <c r="E286" s="12">
        <f t="shared" si="5"/>
        <v>2022</v>
      </c>
      <c r="F286" s="13" t="s">
        <v>662</v>
      </c>
      <c r="G286" s="13" t="s">
        <v>662</v>
      </c>
      <c r="H286" s="11" t="s">
        <v>1235</v>
      </c>
      <c r="I286" s="13" t="str">
        <f>'14'!E10&amp;" "&amp;TEXT('14'!F10,"#.##0")&amp;"/"&amp;'14'!G10</f>
        <v>LEI MUNICIPAL N. 414/2016</v>
      </c>
      <c r="J286" s="13" t="s">
        <v>1236</v>
      </c>
      <c r="K286" s="22" t="e">
        <f>INDEX(PA_EXTRACAOITEM!C:C,MATCH(F286,PA_EXTRACAOITEM!A:A,0),0)</f>
        <v>#N/A</v>
      </c>
      <c r="N286" s="11" t="s">
        <v>1237</v>
      </c>
      <c r="O286" s="11">
        <v>77200000</v>
      </c>
      <c r="P286" s="11" t="s">
        <v>980</v>
      </c>
    </row>
    <row r="287" spans="2:16" ht="12.75">
      <c r="B287" s="11" t="str">
        <f>INDEX(SUM!D:D,MATCH(SUM!$F$3,SUM!B:B,0),0)</f>
        <v>P071</v>
      </c>
      <c r="C287" s="12" t="s">
        <v>662</v>
      </c>
      <c r="D287" s="13" t="s">
        <v>1193</v>
      </c>
      <c r="E287" s="12">
        <f t="shared" si="5"/>
        <v>2022</v>
      </c>
      <c r="F287" s="13" t="s">
        <v>662</v>
      </c>
      <c r="G287" s="13" t="s">
        <v>662</v>
      </c>
      <c r="H287" s="11" t="s">
        <v>1238</v>
      </c>
      <c r="I287" s="13" t="str">
        <f>'14'!E11&amp;" "&amp;TEXT('14'!F11,"#.##0")&amp;"/"&amp;'14'!G11</f>
        <v>LEI MUNICIPAL N. 414/2016</v>
      </c>
      <c r="J287" s="13" t="s">
        <v>1236</v>
      </c>
      <c r="K287" s="22" t="e">
        <f>INDEX(PA_EXTRACAOITEM!C:C,MATCH(F287,PA_EXTRACAOITEM!A:A,0),0)</f>
        <v>#N/A</v>
      </c>
      <c r="N287" s="11" t="s">
        <v>1239</v>
      </c>
      <c r="O287" s="11">
        <v>77280711</v>
      </c>
      <c r="P287" s="11" t="s">
        <v>1240</v>
      </c>
    </row>
    <row r="288" spans="2:16" ht="12.75">
      <c r="B288" s="11" t="str">
        <f>INDEX(SUM!D:D,MATCH(SUM!$F$3,SUM!B:B,0),0)</f>
        <v>P071</v>
      </c>
      <c r="C288" s="12" t="s">
        <v>662</v>
      </c>
      <c r="D288" s="13" t="s">
        <v>1193</v>
      </c>
      <c r="E288" s="12">
        <f t="shared" si="5"/>
        <v>2022</v>
      </c>
      <c r="F288" s="13" t="s">
        <v>662</v>
      </c>
      <c r="G288" s="13" t="s">
        <v>662</v>
      </c>
      <c r="H288" s="11" t="s">
        <v>1241</v>
      </c>
      <c r="I288" s="13" t="str">
        <f>'14'!E12&amp;" "&amp;TEXT('14'!F12,"#.##0")&amp;"/"&amp;'14'!G12</f>
        <v>LEI MUNICIPAL N. 414/2016</v>
      </c>
      <c r="J288" s="13" t="s">
        <v>1236</v>
      </c>
      <c r="K288" s="22" t="e">
        <f>INDEX(PA_EXTRACAOITEM!C:C,MATCH(F288,PA_EXTRACAOITEM!A:A,0),0)</f>
        <v>#N/A</v>
      </c>
      <c r="N288" s="11" t="s">
        <v>1242</v>
      </c>
      <c r="O288" s="11">
        <v>77300000</v>
      </c>
      <c r="P288" s="11" t="s">
        <v>1010</v>
      </c>
    </row>
    <row r="289" spans="2:16" ht="12.75">
      <c r="B289" s="11" t="str">
        <f>INDEX(SUM!D:D,MATCH(SUM!$F$3,SUM!B:B,0),0)</f>
        <v>P071</v>
      </c>
      <c r="C289" s="12" t="s">
        <v>662</v>
      </c>
      <c r="D289" s="13" t="s">
        <v>1193</v>
      </c>
      <c r="E289" s="12">
        <f t="shared" si="5"/>
        <v>2022</v>
      </c>
      <c r="F289" s="13" t="s">
        <v>662</v>
      </c>
      <c r="G289" s="13" t="s">
        <v>662</v>
      </c>
      <c r="H289" s="11" t="s">
        <v>1243</v>
      </c>
      <c r="I289" s="13" t="str">
        <f>'14'!E13&amp;" "&amp;TEXT('14'!F13,"#.##0")&amp;"/"&amp;'14'!G13</f>
        <v>LEI MUNICIPAL N. 414/2016</v>
      </c>
      <c r="J289" s="13" t="s">
        <v>1236</v>
      </c>
      <c r="K289" s="22" t="e">
        <f>INDEX(PA_EXTRACAOITEM!C:C,MATCH(F289,PA_EXTRACAOITEM!A:A,0),0)</f>
        <v>#N/A</v>
      </c>
      <c r="N289" s="11" t="s">
        <v>1244</v>
      </c>
      <c r="O289" s="11">
        <v>77380211</v>
      </c>
      <c r="P289" s="11" t="s">
        <v>1016</v>
      </c>
    </row>
    <row r="290" spans="2:16" ht="12.75">
      <c r="B290" s="11" t="str">
        <f>INDEX(SUM!D:D,MATCH(SUM!$F$3,SUM!B:B,0),0)</f>
        <v>P071</v>
      </c>
      <c r="C290" s="12" t="s">
        <v>662</v>
      </c>
      <c r="D290" s="13" t="s">
        <v>1193</v>
      </c>
      <c r="E290" s="12">
        <f t="shared" si="5"/>
        <v>2022</v>
      </c>
      <c r="F290" s="13" t="s">
        <v>662</v>
      </c>
      <c r="G290" s="13" t="s">
        <v>662</v>
      </c>
      <c r="H290" s="11" t="s">
        <v>1245</v>
      </c>
      <c r="I290" s="13" t="str">
        <f>'14'!E14&amp;" "&amp;TEXT('14'!F14,"#.##0")&amp;"/"&amp;'14'!G14</f>
        <v>LEI MUNICIPAL N. 414/2016</v>
      </c>
      <c r="J290" s="13" t="s">
        <v>1236</v>
      </c>
      <c r="K290" s="22" t="e">
        <f>INDEX(PA_EXTRACAOITEM!C:C,MATCH(F290,PA_EXTRACAOITEM!A:A,0),0)</f>
        <v>#N/A</v>
      </c>
      <c r="N290" s="11" t="s">
        <v>1246</v>
      </c>
      <c r="O290" s="11">
        <v>79000000</v>
      </c>
      <c r="P290" s="11" t="s">
        <v>1061</v>
      </c>
    </row>
    <row r="291" spans="2:16" ht="12.75">
      <c r="B291" s="11" t="str">
        <f>INDEX(SUM!D:D,MATCH(SUM!$F$3,SUM!B:B,0),0)</f>
        <v>P071</v>
      </c>
      <c r="C291" s="12" t="s">
        <v>662</v>
      </c>
      <c r="D291" s="13" t="s">
        <v>1193</v>
      </c>
      <c r="E291" s="12">
        <f t="shared" si="5"/>
        <v>2022</v>
      </c>
      <c r="F291" s="13" t="s">
        <v>662</v>
      </c>
      <c r="G291" s="13" t="s">
        <v>662</v>
      </c>
      <c r="H291" s="11" t="s">
        <v>1247</v>
      </c>
      <c r="I291" s="13" t="str">
        <f>'14'!E15&amp;" "&amp;TEXT('14'!F15,"#.##0")&amp;"/"&amp;'14'!G15</f>
        <v>LEI MUNICIPAL N. 414/2016</v>
      </c>
      <c r="J291" s="13" t="s">
        <v>1236</v>
      </c>
      <c r="K291" s="22" t="e">
        <f>INDEX(PA_EXTRACAOITEM!C:C,MATCH(F291,PA_EXTRACAOITEM!A:A,0),0)</f>
        <v>#N/A</v>
      </c>
      <c r="N291" s="11" t="s">
        <v>1248</v>
      </c>
      <c r="O291" s="11">
        <v>79100000</v>
      </c>
      <c r="P291" s="11" t="s">
        <v>1065</v>
      </c>
    </row>
    <row r="292" spans="2:16" ht="12.75">
      <c r="B292" s="11" t="str">
        <f>INDEX(SUM!D:D,MATCH(SUM!$F$3,SUM!B:B,0),0)</f>
        <v>P071</v>
      </c>
      <c r="C292" s="12" t="s">
        <v>662</v>
      </c>
      <c r="D292" s="13" t="s">
        <v>1193</v>
      </c>
      <c r="E292" s="12">
        <f t="shared" si="5"/>
        <v>2022</v>
      </c>
      <c r="F292" s="13" t="s">
        <v>662</v>
      </c>
      <c r="G292" s="13" t="s">
        <v>662</v>
      </c>
      <c r="H292" s="11" t="s">
        <v>1249</v>
      </c>
      <c r="I292" s="13" t="str">
        <f>'14'!E16&amp;" "&amp;TEXT('14'!F16,"#.##0")&amp;"/"&amp;'14'!G16</f>
        <v>LEI MUNICIPAL N. 414/2016</v>
      </c>
      <c r="J292" s="13" t="s">
        <v>1236</v>
      </c>
      <c r="K292" s="22" t="e">
        <f>INDEX(PA_EXTRACAOITEM!C:C,MATCH(F292,PA_EXTRACAOITEM!A:A,0),0)</f>
        <v>#N/A</v>
      </c>
      <c r="N292" s="11" t="s">
        <v>1250</v>
      </c>
      <c r="O292" s="11">
        <v>79100111</v>
      </c>
      <c r="P292" s="11" t="s">
        <v>1069</v>
      </c>
    </row>
    <row r="293" spans="2:16" ht="12.75">
      <c r="B293" s="11" t="str">
        <f>INDEX(SUM!D:D,MATCH(SUM!$F$3,SUM!B:B,0),0)</f>
        <v>P071</v>
      </c>
      <c r="C293" s="12" t="s">
        <v>662</v>
      </c>
      <c r="D293" s="13" t="s">
        <v>1193</v>
      </c>
      <c r="E293" s="12">
        <f t="shared" si="5"/>
        <v>2022</v>
      </c>
      <c r="F293" s="13" t="s">
        <v>662</v>
      </c>
      <c r="G293" s="13" t="s">
        <v>662</v>
      </c>
      <c r="H293" s="11" t="s">
        <v>1251</v>
      </c>
      <c r="I293" s="13" t="str">
        <f>'14'!E17&amp;" "&amp;TEXT('14'!F17,"#.##0")&amp;"/"&amp;'14'!G17</f>
        <v>LEI MUNICIPAL N. 414/2016</v>
      </c>
      <c r="J293" s="13" t="s">
        <v>1236</v>
      </c>
      <c r="K293" s="22" t="e">
        <f>INDEX(PA_EXTRACAOITEM!C:C,MATCH(F293,PA_EXTRACAOITEM!A:A,0),0)</f>
        <v>#N/A</v>
      </c>
      <c r="N293" s="11" t="s">
        <v>1252</v>
      </c>
      <c r="O293" s="11">
        <v>79100112</v>
      </c>
      <c r="P293" s="11" t="s">
        <v>1253</v>
      </c>
    </row>
    <row r="294" spans="2:16" ht="12.75">
      <c r="B294" s="11" t="str">
        <f>INDEX(SUM!D:D,MATCH(SUM!$F$3,SUM!B:B,0),0)</f>
        <v>P071</v>
      </c>
      <c r="C294" s="12" t="s">
        <v>662</v>
      </c>
      <c r="D294" s="13" t="s">
        <v>1193</v>
      </c>
      <c r="E294" s="12">
        <f t="shared" si="5"/>
        <v>2022</v>
      </c>
      <c r="F294" s="13" t="s">
        <v>662</v>
      </c>
      <c r="G294" s="13" t="s">
        <v>662</v>
      </c>
      <c r="H294" s="11" t="s">
        <v>1254</v>
      </c>
      <c r="I294" s="13" t="str">
        <f>'14'!E18&amp;" "&amp;TEXT('14'!F18,"#.##0")&amp;"/"&amp;'14'!G18</f>
        <v>LEI MUNICIPAL N. 414/2016</v>
      </c>
      <c r="J294" s="13" t="s">
        <v>1236</v>
      </c>
      <c r="K294" s="22" t="e">
        <f>INDEX(PA_EXTRACAOITEM!C:C,MATCH(F294,PA_EXTRACAOITEM!A:A,0),0)</f>
        <v>#N/A</v>
      </c>
      <c r="N294" s="11" t="s">
        <v>1255</v>
      </c>
      <c r="O294" s="11">
        <v>79100911</v>
      </c>
      <c r="P294" s="11" t="s">
        <v>1082</v>
      </c>
    </row>
    <row r="295" spans="2:16" ht="12.75">
      <c r="B295" s="11" t="str">
        <f>INDEX(SUM!D:D,MATCH(SUM!$F$3,SUM!B:B,0),0)</f>
        <v>P071</v>
      </c>
      <c r="C295" s="12" t="s">
        <v>662</v>
      </c>
      <c r="D295" s="13" t="s">
        <v>1193</v>
      </c>
      <c r="E295" s="12">
        <f t="shared" si="5"/>
        <v>2022</v>
      </c>
      <c r="F295" s="13" t="s">
        <v>662</v>
      </c>
      <c r="G295" s="13" t="s">
        <v>662</v>
      </c>
      <c r="H295" s="11" t="s">
        <v>1256</v>
      </c>
      <c r="I295" s="13" t="str">
        <f>'14'!E19&amp;" "&amp;TEXT('14'!F19,"#.##0")&amp;"/"&amp;'14'!G19</f>
        <v>LEI MUNICIPAL N. 414/2016</v>
      </c>
      <c r="J295" s="13" t="s">
        <v>1236</v>
      </c>
      <c r="K295" s="22" t="e">
        <f>INDEX(PA_EXTRACAOITEM!C:C,MATCH(F295,PA_EXTRACAOITEM!A:A,0),0)</f>
        <v>#N/A</v>
      </c>
      <c r="N295" s="11" t="s">
        <v>1257</v>
      </c>
      <c r="O295" s="11">
        <v>79200000</v>
      </c>
      <c r="P295" s="11" t="s">
        <v>1086</v>
      </c>
    </row>
    <row r="296" spans="2:16" ht="12.75">
      <c r="B296" s="11" t="str">
        <f>INDEX(SUM!D:D,MATCH(SUM!$F$3,SUM!B:B,0),0)</f>
        <v>P071</v>
      </c>
      <c r="C296" s="12" t="s">
        <v>662</v>
      </c>
      <c r="D296" s="13" t="s">
        <v>1193</v>
      </c>
      <c r="E296" s="12">
        <f t="shared" si="5"/>
        <v>2022</v>
      </c>
      <c r="F296" s="13" t="s">
        <v>662</v>
      </c>
      <c r="G296" s="13" t="s">
        <v>662</v>
      </c>
      <c r="H296" s="11" t="s">
        <v>1258</v>
      </c>
      <c r="I296" s="13" t="str">
        <f>'14'!E20&amp;" "&amp;TEXT('14'!F20,"#.##0")&amp;"/"&amp;'14'!G20</f>
        <v>LEI MUNICIPAL N. 414/2016</v>
      </c>
      <c r="J296" s="13" t="s">
        <v>1236</v>
      </c>
      <c r="K296" s="22" t="e">
        <f>INDEX(PA_EXTRACAOITEM!C:C,MATCH(F296,PA_EXTRACAOITEM!A:A,0),0)</f>
        <v>#N/A</v>
      </c>
      <c r="N296" s="11" t="s">
        <v>1259</v>
      </c>
      <c r="O296" s="11">
        <v>79219911</v>
      </c>
      <c r="P296" s="11" t="s">
        <v>1260</v>
      </c>
    </row>
    <row r="297" spans="2:16" ht="12.75">
      <c r="B297" s="11" t="str">
        <f>INDEX(SUM!D:D,MATCH(SUM!$F$3,SUM!B:B,0),0)</f>
        <v>P071</v>
      </c>
      <c r="C297" s="12" t="s">
        <v>662</v>
      </c>
      <c r="D297" s="13" t="s">
        <v>1193</v>
      </c>
      <c r="E297" s="12">
        <f t="shared" si="5"/>
        <v>2022</v>
      </c>
      <c r="F297" s="13" t="s">
        <v>662</v>
      </c>
      <c r="G297" s="13" t="s">
        <v>662</v>
      </c>
      <c r="H297" s="11" t="s">
        <v>1261</v>
      </c>
      <c r="I297" s="13" t="str">
        <f>'14'!E21&amp;" "&amp;TEXT('14'!F21,"#.##0")&amp;"/"&amp;'14'!G21</f>
        <v>LEI MUNICIPAL N. 414/2016</v>
      </c>
      <c r="J297" s="13" t="s">
        <v>1236</v>
      </c>
      <c r="K297" s="22" t="e">
        <f>INDEX(PA_EXTRACAOITEM!C:C,MATCH(F297,PA_EXTRACAOITEM!A:A,0),0)</f>
        <v>#N/A</v>
      </c>
      <c r="N297" s="11" t="s">
        <v>1262</v>
      </c>
      <c r="O297" s="11">
        <v>79229911</v>
      </c>
      <c r="P297" s="11" t="s">
        <v>1263</v>
      </c>
    </row>
    <row r="298" spans="2:16" ht="12.75">
      <c r="B298" s="11" t="str">
        <f>INDEX(SUM!D:D,MATCH(SUM!$F$3,SUM!B:B,0),0)</f>
        <v>P071</v>
      </c>
      <c r="C298" s="12">
        <v>45</v>
      </c>
      <c r="D298" s="13" t="s">
        <v>1264</v>
      </c>
      <c r="E298" s="12">
        <f t="shared" si="5"/>
        <v>2022</v>
      </c>
      <c r="F298" s="20" t="s">
        <v>1265</v>
      </c>
      <c r="G298" s="13" t="s">
        <v>662</v>
      </c>
      <c r="H298" s="11" t="s">
        <v>1266</v>
      </c>
      <c r="I298" s="21">
        <f>'16'!D16</f>
        <v>65168.17</v>
      </c>
      <c r="J298" s="21" t="s">
        <v>404</v>
      </c>
      <c r="K298" s="22" t="str">
        <f>INDEX(PA_EXTRACAOITEM!C:C,MATCH(F298,PA_EXTRACAOITEM!A:A,0),0)</f>
        <v>Retenção - Janeiro</v>
      </c>
      <c r="N298" s="11" t="s">
        <v>1267</v>
      </c>
      <c r="O298" s="11">
        <v>79900000</v>
      </c>
      <c r="P298" s="11" t="s">
        <v>1268</v>
      </c>
    </row>
    <row r="299" spans="2:16" ht="12.75">
      <c r="B299" s="11" t="str">
        <f>INDEX(SUM!D:D,MATCH(SUM!$F$3,SUM!B:B,0),0)</f>
        <v>P071</v>
      </c>
      <c r="C299" s="12">
        <v>45</v>
      </c>
      <c r="D299" s="13" t="s">
        <v>1264</v>
      </c>
      <c r="E299" s="12">
        <f t="shared" si="5"/>
        <v>2022</v>
      </c>
      <c r="F299" s="20" t="s">
        <v>1269</v>
      </c>
      <c r="G299" s="13" t="s">
        <v>662</v>
      </c>
      <c r="H299" s="11" t="s">
        <v>1270</v>
      </c>
      <c r="I299" s="21">
        <f>'16'!D17</f>
        <v>74475.59</v>
      </c>
      <c r="J299" s="21" t="s">
        <v>404</v>
      </c>
      <c r="K299" s="22" t="str">
        <f>INDEX(PA_EXTRACAOITEM!C:C,MATCH(F299,PA_EXTRACAOITEM!A:A,0),0)</f>
        <v>Retenção - Fevereiro</v>
      </c>
      <c r="N299" s="11" t="s">
        <v>1271</v>
      </c>
      <c r="O299" s="11">
        <v>79900111</v>
      </c>
      <c r="P299" s="11" t="s">
        <v>1272</v>
      </c>
    </row>
    <row r="300" spans="2:16" ht="12.75">
      <c r="B300" s="11" t="str">
        <f>INDEX(SUM!D:D,MATCH(SUM!$F$3,SUM!B:B,0),0)</f>
        <v>P071</v>
      </c>
      <c r="C300" s="12">
        <v>45</v>
      </c>
      <c r="D300" s="13" t="s">
        <v>1264</v>
      </c>
      <c r="E300" s="12">
        <f t="shared" si="5"/>
        <v>2022</v>
      </c>
      <c r="F300" s="20" t="s">
        <v>1273</v>
      </c>
      <c r="G300" s="13" t="s">
        <v>662</v>
      </c>
      <c r="H300" s="11" t="s">
        <v>1274</v>
      </c>
      <c r="I300" s="21">
        <f>'16'!D18</f>
        <v>85230.09</v>
      </c>
      <c r="J300" s="21" t="s">
        <v>404</v>
      </c>
      <c r="K300" s="22" t="str">
        <f>INDEX(PA_EXTRACAOITEM!C:C,MATCH(F300,PA_EXTRACAOITEM!A:A,0),0)</f>
        <v>Retenção - Março</v>
      </c>
      <c r="N300" s="11" t="s">
        <v>1275</v>
      </c>
      <c r="O300" s="11">
        <v>79900311</v>
      </c>
      <c r="P300" s="11" t="s">
        <v>1276</v>
      </c>
    </row>
    <row r="301" spans="2:16" ht="12.75">
      <c r="B301" s="11" t="str">
        <f>INDEX(SUM!D:D,MATCH(SUM!$F$3,SUM!B:B,0),0)</f>
        <v>P071</v>
      </c>
      <c r="C301" s="12">
        <v>45</v>
      </c>
      <c r="D301" s="13" t="s">
        <v>1264</v>
      </c>
      <c r="E301" s="12">
        <f t="shared" si="5"/>
        <v>2022</v>
      </c>
      <c r="F301" s="20" t="s">
        <v>1277</v>
      </c>
      <c r="G301" s="13" t="s">
        <v>662</v>
      </c>
      <c r="H301" s="11" t="s">
        <v>1278</v>
      </c>
      <c r="I301" s="21">
        <f>'16'!D19</f>
        <v>73607.6</v>
      </c>
      <c r="J301" s="21" t="s">
        <v>404</v>
      </c>
      <c r="K301" s="22" t="str">
        <f>INDEX(PA_EXTRACAOITEM!C:C,MATCH(F301,PA_EXTRACAOITEM!A:A,0),0)</f>
        <v>Retenção - Abril</v>
      </c>
      <c r="N301" s="11" t="s">
        <v>1279</v>
      </c>
      <c r="O301" s="11">
        <v>79901211</v>
      </c>
      <c r="P301" s="11" t="s">
        <v>1280</v>
      </c>
    </row>
    <row r="302" spans="2:16" ht="12.75">
      <c r="B302" s="11" t="str">
        <f>INDEX(SUM!D:D,MATCH(SUM!$F$3,SUM!B:B,0),0)</f>
        <v>P071</v>
      </c>
      <c r="C302" s="12">
        <v>45</v>
      </c>
      <c r="D302" s="13" t="s">
        <v>1264</v>
      </c>
      <c r="E302" s="12">
        <f t="shared" si="5"/>
        <v>2022</v>
      </c>
      <c r="F302" s="20" t="s">
        <v>1281</v>
      </c>
      <c r="G302" s="13" t="s">
        <v>662</v>
      </c>
      <c r="H302" s="11" t="s">
        <v>1282</v>
      </c>
      <c r="I302" s="21">
        <f>'16'!D20</f>
        <v>73495.79</v>
      </c>
      <c r="J302" s="21" t="s">
        <v>404</v>
      </c>
      <c r="K302" s="22" t="str">
        <f>INDEX(PA_EXTRACAOITEM!C:C,MATCH(F302,PA_EXTRACAOITEM!A:A,0),0)</f>
        <v>Retenção - Maio</v>
      </c>
      <c r="N302" s="11" t="s">
        <v>1283</v>
      </c>
      <c r="O302" s="11">
        <v>80000000</v>
      </c>
      <c r="P302" s="11" t="s">
        <v>1284</v>
      </c>
    </row>
    <row r="303" spans="2:16" ht="12.75">
      <c r="B303" s="11" t="str">
        <f>INDEX(SUM!D:D,MATCH(SUM!$F$3,SUM!B:B,0),0)</f>
        <v>P071</v>
      </c>
      <c r="C303" s="12">
        <v>45</v>
      </c>
      <c r="D303" s="13" t="s">
        <v>1264</v>
      </c>
      <c r="E303" s="12">
        <f t="shared" si="5"/>
        <v>2022</v>
      </c>
      <c r="F303" s="20" t="s">
        <v>1285</v>
      </c>
      <c r="G303" s="13" t="s">
        <v>662</v>
      </c>
      <c r="H303" s="11" t="s">
        <v>1286</v>
      </c>
      <c r="I303" s="21">
        <f>'16'!D21</f>
        <v>73452.13</v>
      </c>
      <c r="J303" s="21" t="s">
        <v>404</v>
      </c>
      <c r="K303" s="22" t="str">
        <f>INDEX(PA_EXTRACAOITEM!C:C,MATCH(F303,PA_EXTRACAOITEM!A:A,0),0)</f>
        <v>Retenção - Junho</v>
      </c>
      <c r="N303" s="11" t="s">
        <v>1287</v>
      </c>
      <c r="O303" s="11">
        <v>81000000</v>
      </c>
      <c r="P303" s="11" t="s">
        <v>1288</v>
      </c>
    </row>
    <row r="304" spans="2:16" ht="12.75">
      <c r="B304" s="11" t="str">
        <f>INDEX(SUM!D:D,MATCH(SUM!$F$3,SUM!B:B,0),0)</f>
        <v>P071</v>
      </c>
      <c r="C304" s="12">
        <v>45</v>
      </c>
      <c r="D304" s="13" t="s">
        <v>1264</v>
      </c>
      <c r="E304" s="12">
        <f t="shared" si="5"/>
        <v>2022</v>
      </c>
      <c r="F304" s="20" t="s">
        <v>1289</v>
      </c>
      <c r="G304" s="13" t="s">
        <v>662</v>
      </c>
      <c r="H304" s="11" t="s">
        <v>1290</v>
      </c>
      <c r="I304" s="21">
        <f>'16'!D22</f>
        <v>77424.47</v>
      </c>
      <c r="J304" s="21" t="s">
        <v>404</v>
      </c>
      <c r="K304" s="22" t="str">
        <f>INDEX(PA_EXTRACAOITEM!C:C,MATCH(F304,PA_EXTRACAOITEM!A:A,0),0)</f>
        <v>Retenção - Julho</v>
      </c>
      <c r="N304" s="11" t="s">
        <v>1291</v>
      </c>
      <c r="O304" s="11">
        <v>84000000</v>
      </c>
      <c r="P304" s="11" t="s">
        <v>1292</v>
      </c>
    </row>
    <row r="305" spans="2:16" ht="12.75">
      <c r="B305" s="11" t="str">
        <f>INDEX(SUM!D:D,MATCH(SUM!$F$3,SUM!B:B,0),0)</f>
        <v>P071</v>
      </c>
      <c r="C305" s="12">
        <v>45</v>
      </c>
      <c r="D305" s="13" t="s">
        <v>1264</v>
      </c>
      <c r="E305" s="12">
        <f t="shared" si="5"/>
        <v>2022</v>
      </c>
      <c r="F305" s="20" t="s">
        <v>1293</v>
      </c>
      <c r="G305" s="13" t="s">
        <v>662</v>
      </c>
      <c r="H305" s="11" t="s">
        <v>1294</v>
      </c>
      <c r="I305" s="21">
        <f>'16'!D23</f>
        <v>77152.98</v>
      </c>
      <c r="J305" s="21" t="s">
        <v>404</v>
      </c>
      <c r="K305" s="22" t="str">
        <f>INDEX(PA_EXTRACAOITEM!C:C,MATCH(F305,PA_EXTRACAOITEM!A:A,0),0)</f>
        <v>Retenção - Agosto</v>
      </c>
      <c r="N305" s="11" t="s">
        <v>1295</v>
      </c>
      <c r="O305" s="11">
        <v>89000000</v>
      </c>
      <c r="P305" s="11" t="s">
        <v>1139</v>
      </c>
    </row>
    <row r="306" spans="2:16" ht="12.75">
      <c r="B306" s="11" t="str">
        <f>INDEX(SUM!D:D,MATCH(SUM!$F$3,SUM!B:B,0),0)</f>
        <v>P071</v>
      </c>
      <c r="C306" s="12">
        <v>45</v>
      </c>
      <c r="D306" s="13" t="s">
        <v>1264</v>
      </c>
      <c r="E306" s="12">
        <f t="shared" si="5"/>
        <v>2022</v>
      </c>
      <c r="F306" s="20" t="s">
        <v>1296</v>
      </c>
      <c r="G306" s="13" t="s">
        <v>662</v>
      </c>
      <c r="H306" s="11" t="s">
        <v>1297</v>
      </c>
      <c r="I306" s="21">
        <f>'16'!D24</f>
        <v>77567.29</v>
      </c>
      <c r="J306" s="21" t="s">
        <v>404</v>
      </c>
      <c r="K306" s="22" t="str">
        <f>INDEX(PA_EXTRACAOITEM!C:C,MATCH(F306,PA_EXTRACAOITEM!A:A,0),0)</f>
        <v>Retenção - Setembro</v>
      </c>
      <c r="N306" s="11" t="s">
        <v>1298</v>
      </c>
      <c r="O306" s="11">
        <v>89900000</v>
      </c>
      <c r="P306" s="11" t="s">
        <v>1143</v>
      </c>
    </row>
    <row r="307" spans="2:16" ht="12.75">
      <c r="B307" s="11" t="str">
        <f>INDEX(SUM!D:D,MATCH(SUM!$F$3,SUM!B:B,0),0)</f>
        <v>P071</v>
      </c>
      <c r="C307" s="12">
        <v>45</v>
      </c>
      <c r="D307" s="13" t="s">
        <v>1264</v>
      </c>
      <c r="E307" s="12">
        <f t="shared" si="5"/>
        <v>2022</v>
      </c>
      <c r="F307" s="20" t="s">
        <v>1299</v>
      </c>
      <c r="G307" s="13" t="s">
        <v>662</v>
      </c>
      <c r="H307" s="11" t="s">
        <v>1300</v>
      </c>
      <c r="I307" s="21">
        <f>'16'!D25</f>
        <v>77633.99</v>
      </c>
      <c r="J307" s="21" t="s">
        <v>404</v>
      </c>
      <c r="K307" s="22" t="str">
        <f>INDEX(PA_EXTRACAOITEM!C:C,MATCH(F307,PA_EXTRACAOITEM!A:A,0),0)</f>
        <v>Retenção - Outubro</v>
      </c>
      <c r="N307" s="11" t="s">
        <v>1301</v>
      </c>
      <c r="O307" s="11">
        <v>90000000000</v>
      </c>
      <c r="P307" s="11" t="s">
        <v>1302</v>
      </c>
    </row>
    <row r="308" spans="2:16" ht="12.75">
      <c r="B308" s="11" t="str">
        <f>INDEX(SUM!D:D,MATCH(SUM!$F$3,SUM!B:B,0),0)</f>
        <v>P071</v>
      </c>
      <c r="C308" s="12">
        <v>45</v>
      </c>
      <c r="D308" s="13" t="s">
        <v>1264</v>
      </c>
      <c r="E308" s="12">
        <f t="shared" si="5"/>
        <v>2022</v>
      </c>
      <c r="F308" s="20" t="s">
        <v>1303</v>
      </c>
      <c r="G308" s="13" t="s">
        <v>662</v>
      </c>
      <c r="H308" s="11" t="s">
        <v>1304</v>
      </c>
      <c r="I308" s="21">
        <f>'16'!D26</f>
        <v>77519.36</v>
      </c>
      <c r="J308" s="21" t="s">
        <v>404</v>
      </c>
      <c r="K308" s="22" t="str">
        <f>INDEX(PA_EXTRACAOITEM!C:C,MATCH(F308,PA_EXTRACAOITEM!A:A,0),0)</f>
        <v>Retenção - Novembro</v>
      </c>
      <c r="N308" s="11" t="s">
        <v>1305</v>
      </c>
      <c r="O308" s="11">
        <v>91000000000</v>
      </c>
      <c r="P308" s="11" t="s">
        <v>1306</v>
      </c>
    </row>
    <row r="309" spans="2:16" ht="12.75">
      <c r="B309" s="11" t="str">
        <f>INDEX(SUM!D:D,MATCH(SUM!$F$3,SUM!B:B,0),0)</f>
        <v>P071</v>
      </c>
      <c r="C309" s="12">
        <v>45</v>
      </c>
      <c r="D309" s="13" t="s">
        <v>1264</v>
      </c>
      <c r="E309" s="12">
        <f t="shared" si="5"/>
        <v>2022</v>
      </c>
      <c r="F309" s="20" t="s">
        <v>1307</v>
      </c>
      <c r="G309" s="13" t="s">
        <v>662</v>
      </c>
      <c r="H309" s="11" t="s">
        <v>1308</v>
      </c>
      <c r="I309" s="21">
        <f>'16'!D27</f>
        <v>77553.26</v>
      </c>
      <c r="J309" s="21" t="s">
        <v>404</v>
      </c>
      <c r="K309" s="22" t="str">
        <f>INDEX(PA_EXTRACAOITEM!C:C,MATCH(F309,PA_EXTRACAOITEM!A:A,0),0)</f>
        <v>Retenção - Dezembro</v>
      </c>
      <c r="N309" s="11" t="s">
        <v>1309</v>
      </c>
      <c r="O309" s="11">
        <v>91100000000</v>
      </c>
      <c r="P309" s="11" t="s">
        <v>1310</v>
      </c>
    </row>
    <row r="310" spans="2:16" ht="12.75">
      <c r="B310" s="11" t="str">
        <f>INDEX(SUM!D:D,MATCH(SUM!$F$3,SUM!B:B,0),0)</f>
        <v>P071</v>
      </c>
      <c r="C310" s="12">
        <v>45</v>
      </c>
      <c r="D310" s="13" t="s">
        <v>1264</v>
      </c>
      <c r="E310" s="12">
        <f t="shared" si="5"/>
        <v>2022</v>
      </c>
      <c r="F310" s="20" t="s">
        <v>1311</v>
      </c>
      <c r="G310" s="13" t="s">
        <v>662</v>
      </c>
      <c r="H310" s="11" t="s">
        <v>1312</v>
      </c>
      <c r="I310" s="21">
        <f>'16'!D28</f>
        <v>75472.9</v>
      </c>
      <c r="J310" s="21" t="s">
        <v>404</v>
      </c>
      <c r="K310" s="22" t="str">
        <f>INDEX(PA_EXTRACAOITEM!C:C,MATCH(F310,PA_EXTRACAOITEM!A:A,0),0)</f>
        <v>Retenção - 13° Salário</v>
      </c>
      <c r="N310" s="11" t="s">
        <v>1313</v>
      </c>
      <c r="O310" s="11">
        <v>91110000000</v>
      </c>
      <c r="P310" s="11" t="s">
        <v>1314</v>
      </c>
    </row>
    <row r="311" spans="2:16" ht="12.75">
      <c r="B311" s="11" t="str">
        <f>INDEX(SUM!D:D,MATCH(SUM!$F$3,SUM!B:B,0),0)</f>
        <v>P071</v>
      </c>
      <c r="C311" s="12">
        <v>45</v>
      </c>
      <c r="D311" s="13" t="s">
        <v>1264</v>
      </c>
      <c r="E311" s="12">
        <f t="shared" si="5"/>
        <v>2022</v>
      </c>
      <c r="F311" s="20" t="s">
        <v>1315</v>
      </c>
      <c r="G311" s="13" t="s">
        <v>662</v>
      </c>
      <c r="H311" s="11" t="s">
        <v>1316</v>
      </c>
      <c r="I311" s="21">
        <f>'16'!E16</f>
        <v>65168.17</v>
      </c>
      <c r="J311" s="21" t="s">
        <v>404</v>
      </c>
      <c r="K311" s="22" t="str">
        <f>INDEX(PA_EXTRACAOITEM!C:C,MATCH(F311,PA_EXTRACAOITEM!A:A,0),0)</f>
        <v>Contabilizada - Janeiro</v>
      </c>
      <c r="N311" s="11" t="s">
        <v>1317</v>
      </c>
      <c r="O311" s="11">
        <v>91111000000</v>
      </c>
      <c r="P311" s="11" t="s">
        <v>1318</v>
      </c>
    </row>
    <row r="312" spans="2:16" ht="12.75">
      <c r="B312" s="11" t="str">
        <f>INDEX(SUM!D:D,MATCH(SUM!$F$3,SUM!B:B,0),0)</f>
        <v>P071</v>
      </c>
      <c r="C312" s="12">
        <v>45</v>
      </c>
      <c r="D312" s="13" t="s">
        <v>1264</v>
      </c>
      <c r="E312" s="12">
        <f t="shared" si="5"/>
        <v>2022</v>
      </c>
      <c r="F312" s="20" t="s">
        <v>1319</v>
      </c>
      <c r="G312" s="13" t="s">
        <v>662</v>
      </c>
      <c r="H312" s="11" t="s">
        <v>1320</v>
      </c>
      <c r="I312" s="21">
        <f>'16'!E17</f>
        <v>74475.59</v>
      </c>
      <c r="J312" s="21" t="s">
        <v>404</v>
      </c>
      <c r="K312" s="22" t="str">
        <f>INDEX(PA_EXTRACAOITEM!C:C,MATCH(F312,PA_EXTRACAOITEM!A:A,0),0)</f>
        <v>Contabilizada - Fevereiro</v>
      </c>
      <c r="N312" s="11" t="s">
        <v>1321</v>
      </c>
      <c r="O312" s="11">
        <v>91111100000</v>
      </c>
      <c r="P312" s="11" t="s">
        <v>1322</v>
      </c>
    </row>
    <row r="313" spans="2:16" ht="12.75">
      <c r="B313" s="11" t="str">
        <f>INDEX(SUM!D:D,MATCH(SUM!$F$3,SUM!B:B,0),0)</f>
        <v>P071</v>
      </c>
      <c r="C313" s="12">
        <v>45</v>
      </c>
      <c r="D313" s="13" t="s">
        <v>1264</v>
      </c>
      <c r="E313" s="12">
        <f t="shared" si="5"/>
        <v>2022</v>
      </c>
      <c r="F313" s="20" t="s">
        <v>1323</v>
      </c>
      <c r="G313" s="13" t="s">
        <v>662</v>
      </c>
      <c r="H313" s="11" t="s">
        <v>1324</v>
      </c>
      <c r="I313" s="21">
        <f>'16'!E18</f>
        <v>85230.09</v>
      </c>
      <c r="J313" s="21" t="s">
        <v>404</v>
      </c>
      <c r="K313" s="22" t="str">
        <f>INDEX(PA_EXTRACAOITEM!C:C,MATCH(F313,PA_EXTRACAOITEM!A:A,0),0)</f>
        <v>Contabilizada - Março</v>
      </c>
      <c r="N313" s="11" t="s">
        <v>1325</v>
      </c>
      <c r="O313" s="11">
        <v>91111120111</v>
      </c>
      <c r="P313" s="11" t="s">
        <v>1326</v>
      </c>
    </row>
    <row r="314" spans="2:16" ht="12.75">
      <c r="B314" s="11" t="str">
        <f>INDEX(SUM!D:D,MATCH(SUM!$F$3,SUM!B:B,0),0)</f>
        <v>P071</v>
      </c>
      <c r="C314" s="12">
        <v>45</v>
      </c>
      <c r="D314" s="13" t="s">
        <v>1264</v>
      </c>
      <c r="E314" s="12">
        <f t="shared" si="5"/>
        <v>2022</v>
      </c>
      <c r="F314" s="20" t="s">
        <v>1327</v>
      </c>
      <c r="G314" s="13" t="s">
        <v>662</v>
      </c>
      <c r="H314" s="11" t="s">
        <v>1328</v>
      </c>
      <c r="I314" s="21">
        <f>'16'!E19</f>
        <v>73607.6</v>
      </c>
      <c r="J314" s="21" t="s">
        <v>404</v>
      </c>
      <c r="K314" s="22" t="str">
        <f>INDEX(PA_EXTRACAOITEM!C:C,MATCH(F314,PA_EXTRACAOITEM!A:A,0),0)</f>
        <v>Contabilizada - Abril</v>
      </c>
      <c r="N314" s="11" t="s">
        <v>1329</v>
      </c>
      <c r="O314" s="11">
        <v>91200000000</v>
      </c>
      <c r="P314" s="11" t="s">
        <v>1330</v>
      </c>
    </row>
    <row r="315" spans="2:16" ht="12.75">
      <c r="B315" s="11" t="str">
        <f>INDEX(SUM!D:D,MATCH(SUM!$F$3,SUM!B:B,0),0)</f>
        <v>P071</v>
      </c>
      <c r="C315" s="12">
        <v>45</v>
      </c>
      <c r="D315" s="13" t="s">
        <v>1264</v>
      </c>
      <c r="E315" s="12">
        <f t="shared" si="5"/>
        <v>2022</v>
      </c>
      <c r="F315" s="20" t="s">
        <v>1331</v>
      </c>
      <c r="G315" s="13" t="s">
        <v>662</v>
      </c>
      <c r="H315" s="11" t="s">
        <v>1332</v>
      </c>
      <c r="I315" s="21">
        <f>'16'!E20</f>
        <v>73495.79</v>
      </c>
      <c r="J315" s="21" t="s">
        <v>404</v>
      </c>
      <c r="K315" s="22" t="str">
        <f>INDEX(PA_EXTRACAOITEM!C:C,MATCH(F315,PA_EXTRACAOITEM!A:A,0),0)</f>
        <v>Contabilizada - Maio</v>
      </c>
      <c r="N315" s="11" t="s">
        <v>1333</v>
      </c>
      <c r="O315" s="11">
        <v>91210000000</v>
      </c>
      <c r="P315" s="11" t="s">
        <v>1334</v>
      </c>
    </row>
    <row r="316" spans="2:16" ht="12.75">
      <c r="B316" s="11" t="str">
        <f>INDEX(SUM!D:D,MATCH(SUM!$F$3,SUM!B:B,0),0)</f>
        <v>P071</v>
      </c>
      <c r="C316" s="12">
        <v>45</v>
      </c>
      <c r="D316" s="13" t="s">
        <v>1264</v>
      </c>
      <c r="E316" s="12">
        <f t="shared" si="5"/>
        <v>2022</v>
      </c>
      <c r="F316" s="20" t="s">
        <v>1335</v>
      </c>
      <c r="G316" s="13" t="s">
        <v>662</v>
      </c>
      <c r="H316" s="11" t="s">
        <v>1336</v>
      </c>
      <c r="I316" s="21">
        <f>'16'!E21</f>
        <v>73452.13</v>
      </c>
      <c r="J316" s="21" t="s">
        <v>404</v>
      </c>
      <c r="K316" s="22" t="str">
        <f>INDEX(PA_EXTRACAOITEM!C:C,MATCH(F316,PA_EXTRACAOITEM!A:A,0),0)</f>
        <v>Contabilizada - Junho</v>
      </c>
      <c r="N316" s="11" t="s">
        <v>1337</v>
      </c>
      <c r="O316" s="11">
        <v>91211000000</v>
      </c>
      <c r="P316" s="11" t="s">
        <v>1338</v>
      </c>
    </row>
    <row r="317" spans="2:16" ht="12.75">
      <c r="B317" s="11" t="str">
        <f>INDEX(SUM!D:D,MATCH(SUM!$F$3,SUM!B:B,0),0)</f>
        <v>P071</v>
      </c>
      <c r="C317" s="12">
        <v>45</v>
      </c>
      <c r="D317" s="13" t="s">
        <v>1264</v>
      </c>
      <c r="E317" s="12">
        <f t="shared" si="5"/>
        <v>2022</v>
      </c>
      <c r="F317" s="20" t="s">
        <v>1339</v>
      </c>
      <c r="G317" s="13" t="s">
        <v>662</v>
      </c>
      <c r="H317" s="11" t="s">
        <v>1340</v>
      </c>
      <c r="I317" s="21">
        <f>'16'!E22</f>
        <v>77424.47</v>
      </c>
      <c r="J317" s="21" t="s">
        <v>404</v>
      </c>
      <c r="K317" s="22" t="str">
        <f>INDEX(PA_EXTRACAOITEM!C:C,MATCH(F317,PA_EXTRACAOITEM!A:A,0),0)</f>
        <v>Contabilizada - Julho</v>
      </c>
      <c r="N317" s="11" t="s">
        <v>1341</v>
      </c>
      <c r="O317" s="11">
        <v>91217300000</v>
      </c>
      <c r="P317" s="11" t="s">
        <v>1342</v>
      </c>
    </row>
    <row r="318" spans="2:16" ht="12.75">
      <c r="B318" s="11" t="str">
        <f>INDEX(SUM!D:D,MATCH(SUM!$F$3,SUM!B:B,0),0)</f>
        <v>P071</v>
      </c>
      <c r="C318" s="12">
        <v>45</v>
      </c>
      <c r="D318" s="13" t="s">
        <v>1264</v>
      </c>
      <c r="E318" s="12">
        <f t="shared" si="5"/>
        <v>2022</v>
      </c>
      <c r="F318" s="20" t="s">
        <v>1343</v>
      </c>
      <c r="G318" s="13" t="s">
        <v>662</v>
      </c>
      <c r="H318" s="11" t="s">
        <v>1344</v>
      </c>
      <c r="I318" s="21">
        <f>'16'!E23</f>
        <v>77152.98</v>
      </c>
      <c r="J318" s="21" t="s">
        <v>404</v>
      </c>
      <c r="K318" s="22" t="str">
        <f>INDEX(PA_EXTRACAOITEM!C:C,MATCH(F318,PA_EXTRACAOITEM!A:A,0),0)</f>
        <v>Contabilizada - Agosto</v>
      </c>
      <c r="N318" s="11" t="s">
        <v>1345</v>
      </c>
      <c r="O318" s="11">
        <v>91217380111</v>
      </c>
      <c r="P318" s="11" t="s">
        <v>1346</v>
      </c>
    </row>
    <row r="319" spans="2:16" ht="12.75">
      <c r="B319" s="11" t="str">
        <f>INDEX(SUM!D:D,MATCH(SUM!$F$3,SUM!B:B,0),0)</f>
        <v>P071</v>
      </c>
      <c r="C319" s="12">
        <v>45</v>
      </c>
      <c r="D319" s="13" t="s">
        <v>1264</v>
      </c>
      <c r="E319" s="12">
        <f t="shared" si="5"/>
        <v>2022</v>
      </c>
      <c r="F319" s="20" t="s">
        <v>1347</v>
      </c>
      <c r="G319" s="13" t="s">
        <v>662</v>
      </c>
      <c r="H319" s="11" t="s">
        <v>1348</v>
      </c>
      <c r="I319" s="21">
        <f>'16'!E24</f>
        <v>77567.29</v>
      </c>
      <c r="J319" s="21" t="s">
        <v>404</v>
      </c>
      <c r="K319" s="22" t="str">
        <f>INDEX(PA_EXTRACAOITEM!C:C,MATCH(F319,PA_EXTRACAOITEM!A:A,0),0)</f>
        <v>Contabilizada - Setembro</v>
      </c>
      <c r="N319" s="11" t="s">
        <v>1349</v>
      </c>
      <c r="O319" s="11">
        <v>91217400000</v>
      </c>
      <c r="P319" s="11" t="s">
        <v>1350</v>
      </c>
    </row>
    <row r="320" spans="2:16" ht="12.75">
      <c r="B320" s="11" t="str">
        <f>INDEX(SUM!D:D,MATCH(SUM!$F$3,SUM!B:B,0),0)</f>
        <v>P071</v>
      </c>
      <c r="C320" s="12">
        <v>45</v>
      </c>
      <c r="D320" s="13" t="s">
        <v>1264</v>
      </c>
      <c r="E320" s="12">
        <f t="shared" si="5"/>
        <v>2022</v>
      </c>
      <c r="F320" s="20" t="s">
        <v>1351</v>
      </c>
      <c r="G320" s="13" t="s">
        <v>662</v>
      </c>
      <c r="H320" s="11" t="s">
        <v>1352</v>
      </c>
      <c r="I320" s="21">
        <f>'16'!E25</f>
        <v>77633.99</v>
      </c>
      <c r="J320" s="21" t="s">
        <v>404</v>
      </c>
      <c r="K320" s="22" t="str">
        <f>INDEX(PA_EXTRACAOITEM!C:C,MATCH(F320,PA_EXTRACAOITEM!A:A,0),0)</f>
        <v>Contabilizada - Outubro</v>
      </c>
      <c r="N320" s="11" t="s">
        <v>1353</v>
      </c>
      <c r="O320" s="11">
        <v>91217400011</v>
      </c>
      <c r="P320" s="11" t="s">
        <v>1354</v>
      </c>
    </row>
    <row r="321" spans="2:16" ht="12.75">
      <c r="B321" s="11" t="str">
        <f>INDEX(SUM!D:D,MATCH(SUM!$F$3,SUM!B:B,0),0)</f>
        <v>P071</v>
      </c>
      <c r="C321" s="12">
        <v>45</v>
      </c>
      <c r="D321" s="13" t="s">
        <v>1264</v>
      </c>
      <c r="E321" s="12">
        <f t="shared" si="5"/>
        <v>2022</v>
      </c>
      <c r="F321" s="20" t="s">
        <v>1355</v>
      </c>
      <c r="G321" s="13" t="s">
        <v>662</v>
      </c>
      <c r="H321" s="11" t="s">
        <v>1356</v>
      </c>
      <c r="I321" s="21">
        <f>'16'!E26</f>
        <v>77519.36</v>
      </c>
      <c r="J321" s="21" t="s">
        <v>404</v>
      </c>
      <c r="K321" s="22" t="str">
        <f>INDEX(PA_EXTRACAOITEM!C:C,MATCH(F321,PA_EXTRACAOITEM!A:A,0),0)</f>
        <v>Contabilizada - Novembro</v>
      </c>
      <c r="N321" s="11" t="s">
        <v>1357</v>
      </c>
      <c r="O321" s="11">
        <v>91500000000</v>
      </c>
      <c r="P321" s="11" t="s">
        <v>1358</v>
      </c>
    </row>
    <row r="322" spans="2:16" ht="12.75">
      <c r="B322" s="11" t="str">
        <f>INDEX(SUM!D:D,MATCH(SUM!$F$3,SUM!B:B,0),0)</f>
        <v>P071</v>
      </c>
      <c r="C322" s="12">
        <v>45</v>
      </c>
      <c r="D322" s="13" t="s">
        <v>1264</v>
      </c>
      <c r="E322" s="12">
        <f t="shared" si="5"/>
        <v>2022</v>
      </c>
      <c r="F322" s="20" t="s">
        <v>1359</v>
      </c>
      <c r="G322" s="13" t="s">
        <v>662</v>
      </c>
      <c r="H322" s="11" t="s">
        <v>1360</v>
      </c>
      <c r="I322" s="21">
        <f>'16'!E27</f>
        <v>77553.26</v>
      </c>
      <c r="J322" s="21" t="s">
        <v>404</v>
      </c>
      <c r="K322" s="22" t="str">
        <f>INDEX(PA_EXTRACAOITEM!C:C,MATCH(F322,PA_EXTRACAOITEM!A:A,0),0)</f>
        <v>Contabilizada - Dezembro</v>
      </c>
      <c r="N322" s="11" t="s">
        <v>1361</v>
      </c>
      <c r="O322" s="11">
        <v>91510000000</v>
      </c>
      <c r="P322" s="11" t="s">
        <v>1362</v>
      </c>
    </row>
    <row r="323" spans="2:16" ht="12.75">
      <c r="B323" s="11" t="str">
        <f>INDEX(SUM!D:D,MATCH(SUM!$F$3,SUM!B:B,0),0)</f>
        <v>P071</v>
      </c>
      <c r="C323" s="12">
        <v>45</v>
      </c>
      <c r="D323" s="13" t="s">
        <v>1264</v>
      </c>
      <c r="E323" s="12">
        <f t="shared" si="5"/>
        <v>2022</v>
      </c>
      <c r="F323" s="20" t="s">
        <v>1363</v>
      </c>
      <c r="G323" s="13" t="s">
        <v>662</v>
      </c>
      <c r="H323" s="11" t="s">
        <v>1364</v>
      </c>
      <c r="I323" s="21">
        <f>'16'!E28</f>
        <v>75472.9</v>
      </c>
      <c r="J323" s="21" t="s">
        <v>404</v>
      </c>
      <c r="K323" s="22" t="str">
        <f>INDEX(PA_EXTRACAOITEM!C:C,MATCH(F323,PA_EXTRACAOITEM!A:A,0),0)</f>
        <v>Contabilizada - 13° Salário</v>
      </c>
      <c r="N323" s="11" t="s">
        <v>1365</v>
      </c>
      <c r="O323" s="11">
        <v>91511000000</v>
      </c>
      <c r="P323" s="11" t="s">
        <v>1366</v>
      </c>
    </row>
    <row r="324" spans="2:16" ht="12.75">
      <c r="B324" s="11" t="str">
        <f>INDEX(SUM!D:D,MATCH(SUM!$F$3,SUM!B:B,0),0)</f>
        <v>P071</v>
      </c>
      <c r="C324" s="12">
        <v>45</v>
      </c>
      <c r="D324" s="13" t="s">
        <v>1264</v>
      </c>
      <c r="E324" s="12">
        <f t="shared" si="5"/>
        <v>2022</v>
      </c>
      <c r="F324" s="20" t="s">
        <v>1367</v>
      </c>
      <c r="G324" s="13" t="s">
        <v>662</v>
      </c>
      <c r="H324" s="11" t="s">
        <v>1368</v>
      </c>
      <c r="I324" s="21">
        <f>'16'!F16</f>
        <v>65168.17</v>
      </c>
      <c r="J324" s="21" t="s">
        <v>404</v>
      </c>
      <c r="K324" s="22" t="str">
        <f>INDEX(PA_EXTRACAOITEM!C:C,MATCH(F324,PA_EXTRACAOITEM!A:A,0),0)</f>
        <v>Recolhimento (Valor Principal) - Janeiro</v>
      </c>
      <c r="N324" s="11" t="s">
        <v>1369</v>
      </c>
      <c r="O324" s="11">
        <v>91511100000</v>
      </c>
      <c r="P324" s="11" t="s">
        <v>1370</v>
      </c>
    </row>
    <row r="325" spans="2:16" ht="12.75">
      <c r="B325" s="11" t="str">
        <f>INDEX(SUM!D:D,MATCH(SUM!$F$3,SUM!B:B,0),0)</f>
        <v>P071</v>
      </c>
      <c r="C325" s="12">
        <v>45</v>
      </c>
      <c r="D325" s="13" t="s">
        <v>1264</v>
      </c>
      <c r="E325" s="12">
        <f t="shared" si="5"/>
        <v>2022</v>
      </c>
      <c r="F325" s="20" t="s">
        <v>1371</v>
      </c>
      <c r="G325" s="13" t="s">
        <v>662</v>
      </c>
      <c r="H325" s="11" t="s">
        <v>1372</v>
      </c>
      <c r="I325" s="21">
        <f>'16'!F17</f>
        <v>74475.59</v>
      </c>
      <c r="J325" s="21" t="s">
        <v>404</v>
      </c>
      <c r="K325" s="22" t="str">
        <f>INDEX(PA_EXTRACAOITEM!C:C,MATCH(F325,PA_EXTRACAOITEM!A:A,0),0)</f>
        <v>Recolhimento (Valor Principal) - Fevereiro</v>
      </c>
      <c r="N325" s="11" t="s">
        <v>1373</v>
      </c>
      <c r="O325" s="11">
        <v>91511180111</v>
      </c>
      <c r="P325" s="11" t="s">
        <v>1374</v>
      </c>
    </row>
    <row r="326" spans="2:16" ht="12.75">
      <c r="B326" s="11" t="str">
        <f>INDEX(SUM!D:D,MATCH(SUM!$F$3,SUM!B:B,0),0)</f>
        <v>P071</v>
      </c>
      <c r="C326" s="12">
        <v>45</v>
      </c>
      <c r="D326" s="13" t="s">
        <v>1264</v>
      </c>
      <c r="E326" s="12">
        <f t="shared" si="5"/>
        <v>2022</v>
      </c>
      <c r="F326" s="20" t="s">
        <v>1375</v>
      </c>
      <c r="G326" s="13" t="s">
        <v>662</v>
      </c>
      <c r="H326" s="11" t="s">
        <v>1376</v>
      </c>
      <c r="I326" s="21">
        <f>'16'!F18</f>
        <v>85230.09</v>
      </c>
      <c r="J326" s="21" t="s">
        <v>404</v>
      </c>
      <c r="K326" s="22" t="str">
        <f>INDEX(PA_EXTRACAOITEM!C:C,MATCH(F326,PA_EXTRACAOITEM!A:A,0),0)</f>
        <v>Recolhimento (Valor Principal) - Março</v>
      </c>
      <c r="N326" s="11" t="s">
        <v>1377</v>
      </c>
      <c r="O326" s="11">
        <v>91511180141</v>
      </c>
      <c r="P326" s="11" t="s">
        <v>1378</v>
      </c>
    </row>
    <row r="327" spans="2:16" ht="12.75">
      <c r="B327" s="11" t="str">
        <f>INDEX(SUM!D:D,MATCH(SUM!$F$3,SUM!B:B,0),0)</f>
        <v>P071</v>
      </c>
      <c r="C327" s="12">
        <v>45</v>
      </c>
      <c r="D327" s="13" t="s">
        <v>1264</v>
      </c>
      <c r="E327" s="12">
        <f t="shared" si="5"/>
        <v>2022</v>
      </c>
      <c r="F327" s="20" t="s">
        <v>1379</v>
      </c>
      <c r="G327" s="13" t="s">
        <v>662</v>
      </c>
      <c r="H327" s="11" t="s">
        <v>1380</v>
      </c>
      <c r="I327" s="21">
        <f>'16'!F19</f>
        <v>73607.6</v>
      </c>
      <c r="J327" s="21" t="s">
        <v>404</v>
      </c>
      <c r="K327" s="22" t="str">
        <f>INDEX(PA_EXTRACAOITEM!C:C,MATCH(F327,PA_EXTRACAOITEM!A:A,0),0)</f>
        <v>Recolhimento (Valor Principal) - Abril</v>
      </c>
      <c r="N327" s="11" t="s">
        <v>1381</v>
      </c>
      <c r="O327" s="11">
        <v>91511180231</v>
      </c>
      <c r="P327" s="11" t="s">
        <v>1382</v>
      </c>
    </row>
    <row r="328" spans="2:16" ht="12.75">
      <c r="B328" s="11" t="str">
        <f>INDEX(SUM!D:D,MATCH(SUM!$F$3,SUM!B:B,0),0)</f>
        <v>P071</v>
      </c>
      <c r="C328" s="12">
        <v>45</v>
      </c>
      <c r="D328" s="13" t="s">
        <v>1264</v>
      </c>
      <c r="E328" s="12">
        <f t="shared" si="5"/>
        <v>2022</v>
      </c>
      <c r="F328" s="20" t="s">
        <v>1383</v>
      </c>
      <c r="G328" s="13" t="s">
        <v>662</v>
      </c>
      <c r="H328" s="11" t="s">
        <v>1384</v>
      </c>
      <c r="I328" s="21">
        <f>'16'!F20</f>
        <v>73495.79</v>
      </c>
      <c r="J328" s="21" t="s">
        <v>404</v>
      </c>
      <c r="K328" s="22" t="str">
        <f>INDEX(PA_EXTRACAOITEM!C:C,MATCH(F328,PA_EXTRACAOITEM!A:A,0),0)</f>
        <v>Recolhimento (Valor Principal) - Maio</v>
      </c>
      <c r="N328" s="11" t="s">
        <v>1385</v>
      </c>
      <c r="O328" s="11">
        <v>91517000000</v>
      </c>
      <c r="P328" s="11" t="s">
        <v>1386</v>
      </c>
    </row>
    <row r="329" spans="2:16" ht="12.75">
      <c r="B329" s="11" t="str">
        <f>INDEX(SUM!D:D,MATCH(SUM!$F$3,SUM!B:B,0),0)</f>
        <v>P071</v>
      </c>
      <c r="C329" s="12">
        <v>45</v>
      </c>
      <c r="D329" s="13" t="s">
        <v>1264</v>
      </c>
      <c r="E329" s="12">
        <f t="shared" si="5"/>
        <v>2022</v>
      </c>
      <c r="F329" s="20" t="s">
        <v>1387</v>
      </c>
      <c r="G329" s="13" t="s">
        <v>662</v>
      </c>
      <c r="H329" s="11" t="s">
        <v>1388</v>
      </c>
      <c r="I329" s="21">
        <f>'16'!F21</f>
        <v>73452.13</v>
      </c>
      <c r="J329" s="21" t="s">
        <v>404</v>
      </c>
      <c r="K329" s="22" t="str">
        <f>INDEX(PA_EXTRACAOITEM!C:C,MATCH(F329,PA_EXTRACAOITEM!A:A,0),0)</f>
        <v>Recolhimento (Valor Principal) - Junho</v>
      </c>
      <c r="N329" s="11" t="s">
        <v>1389</v>
      </c>
      <c r="O329" s="11">
        <v>91517100000</v>
      </c>
      <c r="P329" s="11" t="s">
        <v>1390</v>
      </c>
    </row>
    <row r="330" spans="2:16" ht="12.75">
      <c r="B330" s="11" t="str">
        <f>INDEX(SUM!D:D,MATCH(SUM!$F$3,SUM!B:B,0),0)</f>
        <v>P071</v>
      </c>
      <c r="C330" s="12">
        <v>45</v>
      </c>
      <c r="D330" s="13" t="s">
        <v>1264</v>
      </c>
      <c r="E330" s="12">
        <f aca="true" t="shared" si="6" ref="E330:E393">+$E$3</f>
        <v>2022</v>
      </c>
      <c r="F330" s="20" t="s">
        <v>1391</v>
      </c>
      <c r="G330" s="13" t="s">
        <v>662</v>
      </c>
      <c r="H330" s="11" t="s">
        <v>1392</v>
      </c>
      <c r="I330" s="21">
        <f>'16'!F22</f>
        <v>77424.47</v>
      </c>
      <c r="J330" s="21" t="s">
        <v>404</v>
      </c>
      <c r="K330" s="22" t="str">
        <f>INDEX(PA_EXTRACAOITEM!C:C,MATCH(F330,PA_EXTRACAOITEM!A:A,0),0)</f>
        <v>Recolhimento (Valor Principal) - Julho</v>
      </c>
      <c r="N330" s="11" t="s">
        <v>1393</v>
      </c>
      <c r="O330" s="11">
        <v>91517180121</v>
      </c>
      <c r="P330" s="11" t="s">
        <v>1394</v>
      </c>
    </row>
    <row r="331" spans="2:16" ht="12.75">
      <c r="B331" s="11" t="str">
        <f>INDEX(SUM!D:D,MATCH(SUM!$F$3,SUM!B:B,0),0)</f>
        <v>P071</v>
      </c>
      <c r="C331" s="12">
        <v>45</v>
      </c>
      <c r="D331" s="13" t="s">
        <v>1264</v>
      </c>
      <c r="E331" s="12">
        <f t="shared" si="6"/>
        <v>2022</v>
      </c>
      <c r="F331" s="20" t="s">
        <v>1395</v>
      </c>
      <c r="G331" s="13" t="s">
        <v>662</v>
      </c>
      <c r="H331" s="11" t="s">
        <v>1396</v>
      </c>
      <c r="I331" s="21">
        <f>'16'!F23</f>
        <v>77152.98</v>
      </c>
      <c r="J331" s="21" t="s">
        <v>404</v>
      </c>
      <c r="K331" s="22" t="str">
        <f>INDEX(PA_EXTRACAOITEM!C:C,MATCH(F331,PA_EXTRACAOITEM!A:A,0),0)</f>
        <v>Recolhimento (Valor Principal) - Agosto</v>
      </c>
      <c r="N331" s="11" t="s">
        <v>1397</v>
      </c>
      <c r="O331" s="11">
        <v>91517180151</v>
      </c>
      <c r="P331" s="11" t="s">
        <v>1398</v>
      </c>
    </row>
    <row r="332" spans="2:16" ht="12.75">
      <c r="B332" s="11" t="str">
        <f>INDEX(SUM!D:D,MATCH(SUM!$F$3,SUM!B:B,0),0)</f>
        <v>P071</v>
      </c>
      <c r="C332" s="12">
        <v>45</v>
      </c>
      <c r="D332" s="13" t="s">
        <v>1264</v>
      </c>
      <c r="E332" s="12">
        <f t="shared" si="6"/>
        <v>2022</v>
      </c>
      <c r="F332" s="20" t="s">
        <v>1399</v>
      </c>
      <c r="G332" s="13" t="s">
        <v>662</v>
      </c>
      <c r="H332" s="11" t="s">
        <v>1400</v>
      </c>
      <c r="I332" s="21">
        <f>'16'!F24</f>
        <v>77567.29</v>
      </c>
      <c r="J332" s="21" t="s">
        <v>404</v>
      </c>
      <c r="K332" s="22" t="str">
        <f>INDEX(PA_EXTRACAOITEM!C:C,MATCH(F332,PA_EXTRACAOITEM!A:A,0),0)</f>
        <v>Recolhimento (Valor Principal) - Setembro</v>
      </c>
      <c r="N332" s="11" t="s">
        <v>1401</v>
      </c>
      <c r="O332" s="11">
        <v>91517180611</v>
      </c>
      <c r="P332" s="11" t="s">
        <v>1402</v>
      </c>
    </row>
    <row r="333" spans="2:16" ht="12.75">
      <c r="B333" s="11" t="str">
        <f>INDEX(SUM!D:D,MATCH(SUM!$F$3,SUM!B:B,0),0)</f>
        <v>P071</v>
      </c>
      <c r="C333" s="12">
        <v>45</v>
      </c>
      <c r="D333" s="13" t="s">
        <v>1264</v>
      </c>
      <c r="E333" s="12">
        <f t="shared" si="6"/>
        <v>2022</v>
      </c>
      <c r="F333" s="20" t="s">
        <v>1403</v>
      </c>
      <c r="G333" s="13" t="s">
        <v>662</v>
      </c>
      <c r="H333" s="11" t="s">
        <v>1404</v>
      </c>
      <c r="I333" s="21">
        <f>'16'!F25</f>
        <v>77633.99</v>
      </c>
      <c r="J333" s="21" t="s">
        <v>404</v>
      </c>
      <c r="K333" s="22" t="str">
        <f>INDEX(PA_EXTRACAOITEM!C:C,MATCH(F333,PA_EXTRACAOITEM!A:A,0),0)</f>
        <v>Recolhimento (Valor Principal) - Outubro</v>
      </c>
      <c r="N333" s="11" t="s">
        <v>1405</v>
      </c>
      <c r="O333" s="11">
        <v>91517200000</v>
      </c>
      <c r="P333" s="11" t="s">
        <v>1406</v>
      </c>
    </row>
    <row r="334" spans="2:16" ht="12.75">
      <c r="B334" s="11" t="str">
        <f>INDEX(SUM!D:D,MATCH(SUM!$F$3,SUM!B:B,0),0)</f>
        <v>P071</v>
      </c>
      <c r="C334" s="12">
        <v>45</v>
      </c>
      <c r="D334" s="13" t="s">
        <v>1264</v>
      </c>
      <c r="E334" s="12">
        <f t="shared" si="6"/>
        <v>2022</v>
      </c>
      <c r="F334" s="20" t="s">
        <v>1407</v>
      </c>
      <c r="G334" s="13" t="s">
        <v>662</v>
      </c>
      <c r="H334" s="11" t="s">
        <v>1408</v>
      </c>
      <c r="I334" s="21">
        <f>'16'!F26</f>
        <v>77519.36</v>
      </c>
      <c r="J334" s="21" t="s">
        <v>404</v>
      </c>
      <c r="K334" s="22" t="str">
        <f>INDEX(PA_EXTRACAOITEM!C:C,MATCH(F334,PA_EXTRACAOITEM!A:A,0),0)</f>
        <v>Recolhimento (Valor Principal) - Novembro</v>
      </c>
      <c r="N334" s="11" t="s">
        <v>1409</v>
      </c>
      <c r="O334" s="11">
        <v>91517280111</v>
      </c>
      <c r="P334" s="11" t="s">
        <v>1410</v>
      </c>
    </row>
    <row r="335" spans="2:16" ht="12.75">
      <c r="B335" s="11" t="str">
        <f>INDEX(SUM!D:D,MATCH(SUM!$F$3,SUM!B:B,0),0)</f>
        <v>P071</v>
      </c>
      <c r="C335" s="12">
        <v>45</v>
      </c>
      <c r="D335" s="13" t="s">
        <v>1264</v>
      </c>
      <c r="E335" s="12">
        <f t="shared" si="6"/>
        <v>2022</v>
      </c>
      <c r="F335" s="20" t="s">
        <v>1411</v>
      </c>
      <c r="G335" s="13" t="s">
        <v>662</v>
      </c>
      <c r="H335" s="11" t="s">
        <v>1412</v>
      </c>
      <c r="I335" s="21">
        <f>'16'!F27</f>
        <v>77553.26</v>
      </c>
      <c r="J335" s="21" t="s">
        <v>404</v>
      </c>
      <c r="K335" s="22" t="str">
        <f>INDEX(PA_EXTRACAOITEM!C:C,MATCH(F335,PA_EXTRACAOITEM!A:A,0),0)</f>
        <v>Recolhimento (Valor Principal) - Dezembro</v>
      </c>
      <c r="N335" s="11" t="s">
        <v>1413</v>
      </c>
      <c r="O335" s="11">
        <v>91517280121</v>
      </c>
      <c r="P335" s="11" t="s">
        <v>1414</v>
      </c>
    </row>
    <row r="336" spans="2:16" ht="12.75">
      <c r="B336" s="11" t="str">
        <f>INDEX(SUM!D:D,MATCH(SUM!$F$3,SUM!B:B,0),0)</f>
        <v>P071</v>
      </c>
      <c r="C336" s="12">
        <v>45</v>
      </c>
      <c r="D336" s="13" t="s">
        <v>1264</v>
      </c>
      <c r="E336" s="12">
        <f t="shared" si="6"/>
        <v>2022</v>
      </c>
      <c r="F336" s="20" t="s">
        <v>1415</v>
      </c>
      <c r="G336" s="13" t="s">
        <v>662</v>
      </c>
      <c r="H336" s="11" t="s">
        <v>1416</v>
      </c>
      <c r="I336" s="21">
        <f>'16'!F28</f>
        <v>75472.9</v>
      </c>
      <c r="J336" s="21" t="s">
        <v>404</v>
      </c>
      <c r="K336" s="22" t="str">
        <f>INDEX(PA_EXTRACAOITEM!C:C,MATCH(F336,PA_EXTRACAOITEM!A:A,0),0)</f>
        <v>Recolhimento (Valor Principal) - 13° Salário</v>
      </c>
      <c r="N336" s="11" t="s">
        <v>1417</v>
      </c>
      <c r="O336" s="11">
        <v>91517280131</v>
      </c>
      <c r="P336" s="11" t="s">
        <v>1418</v>
      </c>
    </row>
    <row r="337" spans="2:16" ht="12.75">
      <c r="B337" s="11" t="str">
        <f>INDEX(SUM!D:D,MATCH(SUM!$F$3,SUM!B:B,0),0)</f>
        <v>P071</v>
      </c>
      <c r="C337" s="12">
        <v>45</v>
      </c>
      <c r="D337" s="13" t="s">
        <v>1264</v>
      </c>
      <c r="E337" s="12">
        <f t="shared" si="6"/>
        <v>2022</v>
      </c>
      <c r="F337" s="20" t="s">
        <v>1419</v>
      </c>
      <c r="G337" s="13" t="s">
        <v>662</v>
      </c>
      <c r="H337" s="11" t="s">
        <v>1420</v>
      </c>
      <c r="I337" s="21">
        <f>'16'!G16</f>
        <v>0</v>
      </c>
      <c r="J337" s="21" t="s">
        <v>404</v>
      </c>
      <c r="K337" s="22" t="str">
        <f>INDEX(PA_EXTRACAOITEM!C:C,MATCH(F337,PA_EXTRACAOITEM!A:A,0),0)</f>
        <v>Recolhimento (Multas e Juros) - Janeiro</v>
      </c>
      <c r="N337" s="11" t="s">
        <v>1421</v>
      </c>
      <c r="O337" s="11">
        <v>91900000000</v>
      </c>
      <c r="P337" s="11" t="s">
        <v>1422</v>
      </c>
    </row>
    <row r="338" spans="2:16" ht="12.75">
      <c r="B338" s="11" t="str">
        <f>INDEX(SUM!D:D,MATCH(SUM!$F$3,SUM!B:B,0),0)</f>
        <v>P071</v>
      </c>
      <c r="C338" s="12">
        <v>45</v>
      </c>
      <c r="D338" s="13" t="s">
        <v>1264</v>
      </c>
      <c r="E338" s="12">
        <f t="shared" si="6"/>
        <v>2022</v>
      </c>
      <c r="F338" s="20" t="s">
        <v>1423</v>
      </c>
      <c r="G338" s="13" t="s">
        <v>662</v>
      </c>
      <c r="H338" s="11" t="s">
        <v>1424</v>
      </c>
      <c r="I338" s="21">
        <f>'16'!G17</f>
        <v>0</v>
      </c>
      <c r="J338" s="21" t="s">
        <v>404</v>
      </c>
      <c r="K338" s="22" t="str">
        <f>INDEX(PA_EXTRACAOITEM!C:C,MATCH(F338,PA_EXTRACAOITEM!A:A,0),0)</f>
        <v>Recolhimento (Multas e Juros) - Fevereiro</v>
      </c>
      <c r="N338" s="11" t="s">
        <v>1425</v>
      </c>
      <c r="O338" s="11">
        <v>91910000000</v>
      </c>
      <c r="P338" s="11" t="s">
        <v>1426</v>
      </c>
    </row>
    <row r="339" spans="2:16" ht="12.75">
      <c r="B339" s="11" t="str">
        <f>INDEX(SUM!D:D,MATCH(SUM!$F$3,SUM!B:B,0),0)</f>
        <v>P071</v>
      </c>
      <c r="C339" s="12">
        <v>45</v>
      </c>
      <c r="D339" s="13" t="s">
        <v>1264</v>
      </c>
      <c r="E339" s="12">
        <f t="shared" si="6"/>
        <v>2022</v>
      </c>
      <c r="F339" s="20" t="s">
        <v>1427</v>
      </c>
      <c r="G339" s="13" t="s">
        <v>662</v>
      </c>
      <c r="H339" s="11" t="s">
        <v>1428</v>
      </c>
      <c r="I339" s="21">
        <f>'16'!G18</f>
        <v>0</v>
      </c>
      <c r="J339" s="21" t="s">
        <v>404</v>
      </c>
      <c r="K339" s="22" t="str">
        <f>INDEX(PA_EXTRACAOITEM!C:C,MATCH(F339,PA_EXTRACAOITEM!A:A,0),0)</f>
        <v>Recolhimento (Multas e Juros) - Março</v>
      </c>
      <c r="N339" s="11" t="s">
        <v>1429</v>
      </c>
      <c r="O339" s="11">
        <v>91911000000</v>
      </c>
      <c r="P339" s="11" t="s">
        <v>1430</v>
      </c>
    </row>
    <row r="340" spans="2:16" ht="12.75">
      <c r="B340" s="11" t="str">
        <f>INDEX(SUM!D:D,MATCH(SUM!$F$3,SUM!B:B,0),0)</f>
        <v>P071</v>
      </c>
      <c r="C340" s="12">
        <v>45</v>
      </c>
      <c r="D340" s="13" t="s">
        <v>1264</v>
      </c>
      <c r="E340" s="12">
        <f t="shared" si="6"/>
        <v>2022</v>
      </c>
      <c r="F340" s="20" t="s">
        <v>1431</v>
      </c>
      <c r="G340" s="13" t="s">
        <v>662</v>
      </c>
      <c r="H340" s="11" t="s">
        <v>1432</v>
      </c>
      <c r="I340" s="21">
        <f>'16'!G19</f>
        <v>0</v>
      </c>
      <c r="J340" s="21" t="s">
        <v>404</v>
      </c>
      <c r="K340" s="22" t="str">
        <f>INDEX(PA_EXTRACAOITEM!C:C,MATCH(F340,PA_EXTRACAOITEM!A:A,0),0)</f>
        <v>Recolhimento (Multas e Juros) - Abril</v>
      </c>
      <c r="N340" s="11" t="s">
        <v>1433</v>
      </c>
      <c r="O340" s="11">
        <v>91911100000</v>
      </c>
      <c r="P340" s="11" t="s">
        <v>1434</v>
      </c>
    </row>
    <row r="341" spans="2:16" ht="12.75">
      <c r="B341" s="11" t="str">
        <f>INDEX(SUM!D:D,MATCH(SUM!$F$3,SUM!B:B,0),0)</f>
        <v>P071</v>
      </c>
      <c r="C341" s="12">
        <v>45</v>
      </c>
      <c r="D341" s="13" t="s">
        <v>1264</v>
      </c>
      <c r="E341" s="12">
        <f t="shared" si="6"/>
        <v>2022</v>
      </c>
      <c r="F341" s="20" t="s">
        <v>1435</v>
      </c>
      <c r="G341" s="13" t="s">
        <v>662</v>
      </c>
      <c r="H341" s="11" t="s">
        <v>1436</v>
      </c>
      <c r="I341" s="21">
        <f>'16'!G20</f>
        <v>0</v>
      </c>
      <c r="J341" s="21" t="s">
        <v>404</v>
      </c>
      <c r="K341" s="22" t="str">
        <f>INDEX(PA_EXTRACAOITEM!C:C,MATCH(F341,PA_EXTRACAOITEM!A:A,0),0)</f>
        <v>Recolhimento (Multas e Juros) - Maio</v>
      </c>
      <c r="N341" s="11" t="s">
        <v>1437</v>
      </c>
      <c r="O341" s="11">
        <v>91911130341</v>
      </c>
      <c r="P341" s="11" t="s">
        <v>1438</v>
      </c>
    </row>
    <row r="342" spans="2:16" ht="12.75">
      <c r="B342" s="11" t="str">
        <f>INDEX(SUM!D:D,MATCH(SUM!$F$3,SUM!B:B,0),0)</f>
        <v>P071</v>
      </c>
      <c r="C342" s="12">
        <v>45</v>
      </c>
      <c r="D342" s="13" t="s">
        <v>1264</v>
      </c>
      <c r="E342" s="12">
        <f t="shared" si="6"/>
        <v>2022</v>
      </c>
      <c r="F342" s="20" t="s">
        <v>1439</v>
      </c>
      <c r="G342" s="13" t="s">
        <v>662</v>
      </c>
      <c r="H342" s="11" t="s">
        <v>1440</v>
      </c>
      <c r="I342" s="21">
        <f>'16'!G21</f>
        <v>0</v>
      </c>
      <c r="J342" s="21" t="s">
        <v>404</v>
      </c>
      <c r="K342" s="22" t="str">
        <f>INDEX(PA_EXTRACAOITEM!C:C,MATCH(F342,PA_EXTRACAOITEM!A:A,0),0)</f>
        <v>Recolhimento (Multas e Juros) - Junho</v>
      </c>
      <c r="N342" s="11" t="s">
        <v>1441</v>
      </c>
      <c r="O342" s="11">
        <v>91911180111</v>
      </c>
      <c r="P342" s="11" t="s">
        <v>1442</v>
      </c>
    </row>
    <row r="343" spans="2:16" ht="12.75">
      <c r="B343" s="11" t="str">
        <f>INDEX(SUM!D:D,MATCH(SUM!$F$3,SUM!B:B,0),0)</f>
        <v>P071</v>
      </c>
      <c r="C343" s="12">
        <v>45</v>
      </c>
      <c r="D343" s="13" t="s">
        <v>1264</v>
      </c>
      <c r="E343" s="12">
        <f t="shared" si="6"/>
        <v>2022</v>
      </c>
      <c r="F343" s="20" t="s">
        <v>1443</v>
      </c>
      <c r="G343" s="13" t="s">
        <v>662</v>
      </c>
      <c r="H343" s="11" t="s">
        <v>1444</v>
      </c>
      <c r="I343" s="21">
        <f>'16'!G22</f>
        <v>0</v>
      </c>
      <c r="J343" s="21" t="s">
        <v>404</v>
      </c>
      <c r="K343" s="22" t="str">
        <f>INDEX(PA_EXTRACAOITEM!C:C,MATCH(F343,PA_EXTRACAOITEM!A:A,0),0)</f>
        <v>Recolhimento (Multas e Juros) - Julho</v>
      </c>
      <c r="N343" s="11" t="s">
        <v>1445</v>
      </c>
      <c r="O343" s="11">
        <v>91911180113</v>
      </c>
      <c r="P343" s="11" t="s">
        <v>1446</v>
      </c>
    </row>
    <row r="344" spans="2:16" ht="12.75">
      <c r="B344" s="11" t="str">
        <f>INDEX(SUM!D:D,MATCH(SUM!$F$3,SUM!B:B,0),0)</f>
        <v>P071</v>
      </c>
      <c r="C344" s="12">
        <v>45</v>
      </c>
      <c r="D344" s="13" t="s">
        <v>1264</v>
      </c>
      <c r="E344" s="12">
        <f t="shared" si="6"/>
        <v>2022</v>
      </c>
      <c r="F344" s="20" t="s">
        <v>1447</v>
      </c>
      <c r="G344" s="13" t="s">
        <v>662</v>
      </c>
      <c r="H344" s="11" t="s">
        <v>1448</v>
      </c>
      <c r="I344" s="21">
        <f>'16'!G23</f>
        <v>0</v>
      </c>
      <c r="J344" s="21" t="s">
        <v>404</v>
      </c>
      <c r="K344" s="22" t="str">
        <f>INDEX(PA_EXTRACAOITEM!C:C,MATCH(F344,PA_EXTRACAOITEM!A:A,0),0)</f>
        <v>Recolhimento (Multas e Juros) - Agosto</v>
      </c>
      <c r="N344" s="11" t="s">
        <v>1449</v>
      </c>
      <c r="O344" s="11">
        <v>91911180141</v>
      </c>
      <c r="P344" s="11" t="s">
        <v>1450</v>
      </c>
    </row>
    <row r="345" spans="2:16" ht="12.75">
      <c r="B345" s="11" t="str">
        <f>INDEX(SUM!D:D,MATCH(SUM!$F$3,SUM!B:B,0),0)</f>
        <v>P071</v>
      </c>
      <c r="C345" s="12">
        <v>45</v>
      </c>
      <c r="D345" s="13" t="s">
        <v>1264</v>
      </c>
      <c r="E345" s="12">
        <f t="shared" si="6"/>
        <v>2022</v>
      </c>
      <c r="F345" s="20" t="s">
        <v>1451</v>
      </c>
      <c r="G345" s="13" t="s">
        <v>662</v>
      </c>
      <c r="H345" s="11" t="s">
        <v>1452</v>
      </c>
      <c r="I345" s="21">
        <f>'16'!G24</f>
        <v>0</v>
      </c>
      <c r="J345" s="21" t="s">
        <v>404</v>
      </c>
      <c r="K345" s="22" t="str">
        <f>INDEX(PA_EXTRACAOITEM!C:C,MATCH(F345,PA_EXTRACAOITEM!A:A,0),0)</f>
        <v>Recolhimento (Multas e Juros) - Setembro</v>
      </c>
      <c r="N345" s="11" t="s">
        <v>1453</v>
      </c>
      <c r="O345" s="11">
        <v>91911180231</v>
      </c>
      <c r="P345" s="11" t="s">
        <v>1454</v>
      </c>
    </row>
    <row r="346" spans="2:16" ht="12.75">
      <c r="B346" s="11" t="str">
        <f>INDEX(SUM!D:D,MATCH(SUM!$F$3,SUM!B:B,0),0)</f>
        <v>P071</v>
      </c>
      <c r="C346" s="12">
        <v>45</v>
      </c>
      <c r="D346" s="13" t="s">
        <v>1264</v>
      </c>
      <c r="E346" s="12">
        <f t="shared" si="6"/>
        <v>2022</v>
      </c>
      <c r="F346" s="20" t="s">
        <v>1455</v>
      </c>
      <c r="G346" s="13" t="s">
        <v>662</v>
      </c>
      <c r="H346" s="11" t="s">
        <v>1456</v>
      </c>
      <c r="I346" s="21">
        <f>'16'!G25</f>
        <v>0</v>
      </c>
      <c r="J346" s="21" t="s">
        <v>404</v>
      </c>
      <c r="K346" s="22" t="str">
        <f>INDEX(PA_EXTRACAOITEM!C:C,MATCH(F346,PA_EXTRACAOITEM!A:A,0),0)</f>
        <v>Recolhimento (Multas e Juros) - Outubro</v>
      </c>
      <c r="N346" s="11" t="s">
        <v>1457</v>
      </c>
      <c r="O346" s="11">
        <v>91911200000</v>
      </c>
      <c r="P346" s="11" t="s">
        <v>1458</v>
      </c>
    </row>
    <row r="347" spans="2:16" ht="12.75">
      <c r="B347" s="11" t="str">
        <f>INDEX(SUM!D:D,MATCH(SUM!$F$3,SUM!B:B,0),0)</f>
        <v>P071</v>
      </c>
      <c r="C347" s="12">
        <v>45</v>
      </c>
      <c r="D347" s="13" t="s">
        <v>1264</v>
      </c>
      <c r="E347" s="12">
        <f t="shared" si="6"/>
        <v>2022</v>
      </c>
      <c r="F347" s="20" t="s">
        <v>1459</v>
      </c>
      <c r="G347" s="13" t="s">
        <v>662</v>
      </c>
      <c r="H347" s="11" t="s">
        <v>1460</v>
      </c>
      <c r="I347" s="21">
        <f>'16'!G26</f>
        <v>0</v>
      </c>
      <c r="J347" s="21" t="s">
        <v>404</v>
      </c>
      <c r="K347" s="22" t="str">
        <f>INDEX(PA_EXTRACAOITEM!C:C,MATCH(F347,PA_EXTRACAOITEM!A:A,0),0)</f>
        <v>Recolhimento (Multas e Juros) - Novembro</v>
      </c>
      <c r="N347" s="11" t="s">
        <v>1461</v>
      </c>
      <c r="O347" s="11">
        <v>91911210111</v>
      </c>
      <c r="P347" s="11" t="s">
        <v>1462</v>
      </c>
    </row>
    <row r="348" spans="2:16" ht="12.75">
      <c r="B348" s="11" t="str">
        <f>INDEX(SUM!D:D,MATCH(SUM!$F$3,SUM!B:B,0),0)</f>
        <v>P071</v>
      </c>
      <c r="C348" s="12">
        <v>45</v>
      </c>
      <c r="D348" s="13" t="s">
        <v>1264</v>
      </c>
      <c r="E348" s="12">
        <f t="shared" si="6"/>
        <v>2022</v>
      </c>
      <c r="F348" s="20" t="s">
        <v>1463</v>
      </c>
      <c r="G348" s="13" t="s">
        <v>662</v>
      </c>
      <c r="H348" s="11" t="s">
        <v>1464</v>
      </c>
      <c r="I348" s="21">
        <f>'16'!G27</f>
        <v>0</v>
      </c>
      <c r="J348" s="21" t="s">
        <v>404</v>
      </c>
      <c r="K348" s="22" t="str">
        <f>INDEX(PA_EXTRACAOITEM!C:C,MATCH(F348,PA_EXTRACAOITEM!A:A,0),0)</f>
        <v>Recolhimento (Multas e Juros) - Dezembro</v>
      </c>
      <c r="N348" s="11" t="s">
        <v>1465</v>
      </c>
      <c r="O348" s="11">
        <v>91911210411</v>
      </c>
      <c r="P348" s="11" t="s">
        <v>1466</v>
      </c>
    </row>
    <row r="349" spans="2:16" ht="12.75">
      <c r="B349" s="11" t="str">
        <f>INDEX(SUM!D:D,MATCH(SUM!$F$3,SUM!B:B,0),0)</f>
        <v>P071</v>
      </c>
      <c r="C349" s="12">
        <v>45</v>
      </c>
      <c r="D349" s="13" t="s">
        <v>1264</v>
      </c>
      <c r="E349" s="12">
        <f t="shared" si="6"/>
        <v>2022</v>
      </c>
      <c r="F349" s="20" t="s">
        <v>1467</v>
      </c>
      <c r="G349" s="13" t="s">
        <v>662</v>
      </c>
      <c r="H349" s="11" t="s">
        <v>1468</v>
      </c>
      <c r="I349" s="21">
        <f>'16'!G28</f>
        <v>0</v>
      </c>
      <c r="J349" s="21" t="s">
        <v>404</v>
      </c>
      <c r="K349" s="22" t="str">
        <f>INDEX(PA_EXTRACAOITEM!C:C,MATCH(F349,PA_EXTRACAOITEM!A:A,0),0)</f>
        <v>Recolhimento (Multas e Juros) - 13° Salário</v>
      </c>
      <c r="N349" s="11" t="s">
        <v>1469</v>
      </c>
      <c r="O349" s="11">
        <v>91911220111</v>
      </c>
      <c r="P349" s="11" t="s">
        <v>1470</v>
      </c>
    </row>
    <row r="350" spans="2:16" ht="12.75">
      <c r="B350" s="11" t="str">
        <f>INDEX(SUM!D:D,MATCH(SUM!$F$3,SUM!B:B,0),0)</f>
        <v>P071</v>
      </c>
      <c r="C350" s="12">
        <v>46</v>
      </c>
      <c r="D350" s="13" t="s">
        <v>1471</v>
      </c>
      <c r="E350" s="12">
        <f t="shared" si="6"/>
        <v>2022</v>
      </c>
      <c r="F350" s="20" t="s">
        <v>1472</v>
      </c>
      <c r="G350" s="13" t="s">
        <v>662</v>
      </c>
      <c r="H350" s="11" t="s">
        <v>1473</v>
      </c>
      <c r="I350" s="21">
        <f>'16'!D40</f>
        <v>70568.23</v>
      </c>
      <c r="J350" s="21" t="s">
        <v>404</v>
      </c>
      <c r="K350" s="22" t="str">
        <f>INDEX(PA_EXTRACAOITEM!C:C,MATCH(F350,PA_EXTRACAOITEM!A:A,0),0)</f>
        <v>Devida - Janeiro</v>
      </c>
      <c r="N350" s="11" t="s">
        <v>1474</v>
      </c>
      <c r="O350" s="11">
        <v>91911300000</v>
      </c>
      <c r="P350" s="11" t="s">
        <v>1475</v>
      </c>
    </row>
    <row r="351" spans="2:16" ht="12.75">
      <c r="B351" s="11" t="str">
        <f>INDEX(SUM!D:D,MATCH(SUM!$F$3,SUM!B:B,0),0)</f>
        <v>P071</v>
      </c>
      <c r="C351" s="12">
        <v>46</v>
      </c>
      <c r="D351" s="13" t="s">
        <v>1471</v>
      </c>
      <c r="E351" s="12">
        <f t="shared" si="6"/>
        <v>2022</v>
      </c>
      <c r="F351" s="20" t="s">
        <v>1476</v>
      </c>
      <c r="G351" s="13" t="s">
        <v>662</v>
      </c>
      <c r="H351" s="11" t="s">
        <v>1477</v>
      </c>
      <c r="I351" s="21">
        <f>'16'!D41</f>
        <v>80646.91</v>
      </c>
      <c r="J351" s="21" t="s">
        <v>404</v>
      </c>
      <c r="K351" s="22" t="str">
        <f>INDEX(PA_EXTRACAOITEM!C:C,MATCH(F351,PA_EXTRACAOITEM!A:A,0),0)</f>
        <v>Devida - Fevereiro</v>
      </c>
      <c r="N351" s="11" t="s">
        <v>1478</v>
      </c>
      <c r="O351" s="11">
        <v>91911389911</v>
      </c>
      <c r="P351" s="11" t="s">
        <v>1479</v>
      </c>
    </row>
    <row r="352" spans="2:16" ht="12.75">
      <c r="B352" s="11" t="str">
        <f>INDEX(SUM!D:D,MATCH(SUM!$F$3,SUM!B:B,0),0)</f>
        <v>P071</v>
      </c>
      <c r="C352" s="12">
        <v>46</v>
      </c>
      <c r="D352" s="13" t="s">
        <v>1471</v>
      </c>
      <c r="E352" s="12">
        <f t="shared" si="6"/>
        <v>2022</v>
      </c>
      <c r="F352" s="20" t="s">
        <v>1480</v>
      </c>
      <c r="G352" s="13" t="s">
        <v>662</v>
      </c>
      <c r="H352" s="11" t="s">
        <v>1481</v>
      </c>
      <c r="I352" s="21">
        <f>'16'!D42</f>
        <v>92292.45</v>
      </c>
      <c r="J352" s="21" t="s">
        <v>404</v>
      </c>
      <c r="K352" s="22" t="str">
        <f>INDEX(PA_EXTRACAOITEM!C:C,MATCH(F352,PA_EXTRACAOITEM!A:A,0),0)</f>
        <v>Devida - Março</v>
      </c>
      <c r="N352" s="11" t="s">
        <v>1482</v>
      </c>
      <c r="O352" s="11">
        <v>91917000000</v>
      </c>
      <c r="P352" s="11" t="s">
        <v>1483</v>
      </c>
    </row>
    <row r="353" spans="2:16" ht="12.75">
      <c r="B353" s="11" t="str">
        <f>INDEX(SUM!D:D,MATCH(SUM!$F$3,SUM!B:B,0),0)</f>
        <v>P071</v>
      </c>
      <c r="C353" s="12">
        <v>46</v>
      </c>
      <c r="D353" s="13" t="s">
        <v>1471</v>
      </c>
      <c r="E353" s="12">
        <f t="shared" si="6"/>
        <v>2022</v>
      </c>
      <c r="F353" s="20" t="s">
        <v>1484</v>
      </c>
      <c r="G353" s="13" t="s">
        <v>662</v>
      </c>
      <c r="H353" s="11" t="s">
        <v>1485</v>
      </c>
      <c r="I353" s="21">
        <f>'16'!D43</f>
        <v>79706.97</v>
      </c>
      <c r="J353" s="21" t="s">
        <v>404</v>
      </c>
      <c r="K353" s="22" t="str">
        <f>INDEX(PA_EXTRACAOITEM!C:C,MATCH(F353,PA_EXTRACAOITEM!A:A,0),0)</f>
        <v>Devida - Abril</v>
      </c>
      <c r="N353" s="11" t="s">
        <v>1486</v>
      </c>
      <c r="O353" s="11">
        <v>91917100000</v>
      </c>
      <c r="P353" s="11" t="s">
        <v>1487</v>
      </c>
    </row>
    <row r="354" spans="2:16" ht="12.75">
      <c r="B354" s="11" t="str">
        <f>INDEX(SUM!D:D,MATCH(SUM!$F$3,SUM!B:B,0),0)</f>
        <v>P071</v>
      </c>
      <c r="C354" s="12">
        <v>46</v>
      </c>
      <c r="D354" s="13" t="s">
        <v>1471</v>
      </c>
      <c r="E354" s="12">
        <f t="shared" si="6"/>
        <v>2022</v>
      </c>
      <c r="F354" s="20" t="s">
        <v>1488</v>
      </c>
      <c r="G354" s="13" t="s">
        <v>662</v>
      </c>
      <c r="H354" s="11" t="s">
        <v>1489</v>
      </c>
      <c r="I354" s="21">
        <f>'16'!D44</f>
        <v>79585.9</v>
      </c>
      <c r="J354" s="21" t="s">
        <v>404</v>
      </c>
      <c r="K354" s="22" t="str">
        <f>INDEX(PA_EXTRACAOITEM!C:C,MATCH(F354,PA_EXTRACAOITEM!A:A,0),0)</f>
        <v>Devida - Maio</v>
      </c>
      <c r="N354" s="11" t="s">
        <v>1490</v>
      </c>
      <c r="O354" s="11">
        <v>91917180121</v>
      </c>
      <c r="P354" s="11" t="s">
        <v>1491</v>
      </c>
    </row>
    <row r="355" spans="2:16" ht="12.75">
      <c r="B355" s="11" t="str">
        <f>INDEX(SUM!D:D,MATCH(SUM!$F$3,SUM!B:B,0),0)</f>
        <v>P071</v>
      </c>
      <c r="C355" s="12">
        <v>46</v>
      </c>
      <c r="D355" s="13" t="s">
        <v>1471</v>
      </c>
      <c r="E355" s="12">
        <f t="shared" si="6"/>
        <v>2022</v>
      </c>
      <c r="F355" s="20" t="s">
        <v>1492</v>
      </c>
      <c r="G355" s="13" t="s">
        <v>662</v>
      </c>
      <c r="H355" s="11" t="s">
        <v>1493</v>
      </c>
      <c r="I355" s="21">
        <f>'16'!D45</f>
        <v>79538.62</v>
      </c>
      <c r="J355" s="21" t="s">
        <v>404</v>
      </c>
      <c r="K355" s="22" t="str">
        <f>INDEX(PA_EXTRACAOITEM!C:C,MATCH(F355,PA_EXTRACAOITEM!A:A,0),0)</f>
        <v>Devida - Junho</v>
      </c>
      <c r="N355" s="11" t="s">
        <v>1494</v>
      </c>
      <c r="O355" s="11">
        <v>91917180151</v>
      </c>
      <c r="P355" s="11" t="s">
        <v>1495</v>
      </c>
    </row>
    <row r="356" spans="2:16" ht="12.75">
      <c r="B356" s="11" t="str">
        <f>INDEX(SUM!D:D,MATCH(SUM!$F$3,SUM!B:B,0),0)</f>
        <v>P071</v>
      </c>
      <c r="C356" s="12">
        <v>46</v>
      </c>
      <c r="D356" s="13" t="s">
        <v>1471</v>
      </c>
      <c r="E356" s="12">
        <f t="shared" si="6"/>
        <v>2022</v>
      </c>
      <c r="F356" s="20" t="s">
        <v>1496</v>
      </c>
      <c r="G356" s="13" t="s">
        <v>662</v>
      </c>
      <c r="H356" s="11" t="s">
        <v>1497</v>
      </c>
      <c r="I356" s="21">
        <f>'16'!D46</f>
        <v>83840.11</v>
      </c>
      <c r="J356" s="21" t="s">
        <v>404</v>
      </c>
      <c r="K356" s="22" t="str">
        <f>INDEX(PA_EXTRACAOITEM!C:C,MATCH(F356,PA_EXTRACAOITEM!A:A,0),0)</f>
        <v>Devida - Julho</v>
      </c>
      <c r="N356" s="11" t="s">
        <v>1498</v>
      </c>
      <c r="O356" s="11">
        <v>91917180611</v>
      </c>
      <c r="P356" s="11" t="s">
        <v>1499</v>
      </c>
    </row>
    <row r="357" spans="2:16" ht="12.75">
      <c r="B357" s="11" t="str">
        <f>INDEX(SUM!D:D,MATCH(SUM!$F$3,SUM!B:B,0),0)</f>
        <v>P071</v>
      </c>
      <c r="C357" s="12">
        <v>46</v>
      </c>
      <c r="D357" s="13" t="s">
        <v>1471</v>
      </c>
      <c r="E357" s="12">
        <f t="shared" si="6"/>
        <v>2022</v>
      </c>
      <c r="F357" s="20" t="s">
        <v>1500</v>
      </c>
      <c r="G357" s="13" t="s">
        <v>662</v>
      </c>
      <c r="H357" s="11" t="s">
        <v>1501</v>
      </c>
      <c r="I357" s="21">
        <f>'16'!D47</f>
        <v>82959.16</v>
      </c>
      <c r="J357" s="21" t="s">
        <v>404</v>
      </c>
      <c r="K357" s="22" t="str">
        <f>INDEX(PA_EXTRACAOITEM!C:C,MATCH(F357,PA_EXTRACAOITEM!A:A,0),0)</f>
        <v>Devida - Agosto</v>
      </c>
      <c r="N357" s="11" t="s">
        <v>1502</v>
      </c>
      <c r="O357" s="11">
        <v>91917200000</v>
      </c>
      <c r="P357" s="11" t="s">
        <v>1503</v>
      </c>
    </row>
    <row r="358" spans="2:16" ht="12.75">
      <c r="B358" s="11" t="str">
        <f>INDEX(SUM!D:D,MATCH(SUM!$F$3,SUM!B:B,0),0)</f>
        <v>P071</v>
      </c>
      <c r="C358" s="12">
        <v>46</v>
      </c>
      <c r="D358" s="13" t="s">
        <v>1471</v>
      </c>
      <c r="E358" s="12">
        <f t="shared" si="6"/>
        <v>2022</v>
      </c>
      <c r="F358" s="20" t="s">
        <v>1504</v>
      </c>
      <c r="G358" s="13" t="s">
        <v>662</v>
      </c>
      <c r="H358" s="11" t="s">
        <v>1505</v>
      </c>
      <c r="I358" s="21">
        <f>'16'!D48</f>
        <v>83407.79</v>
      </c>
      <c r="J358" s="21" t="s">
        <v>404</v>
      </c>
      <c r="K358" s="22" t="str">
        <f>INDEX(PA_EXTRACAOITEM!C:C,MATCH(F358,PA_EXTRACAOITEM!A:A,0),0)</f>
        <v>Devida - Setembro</v>
      </c>
      <c r="N358" s="11" t="s">
        <v>1506</v>
      </c>
      <c r="O358" s="11">
        <v>91917280111</v>
      </c>
      <c r="P358" s="11" t="s">
        <v>1507</v>
      </c>
    </row>
    <row r="359" spans="2:16" ht="12.75">
      <c r="B359" s="11" t="str">
        <f>INDEX(SUM!D:D,MATCH(SUM!$F$3,SUM!B:B,0),0)</f>
        <v>P071</v>
      </c>
      <c r="C359" s="12">
        <v>46</v>
      </c>
      <c r="D359" s="13" t="s">
        <v>1471</v>
      </c>
      <c r="E359" s="12">
        <f t="shared" si="6"/>
        <v>2022</v>
      </c>
      <c r="F359" s="20" t="s">
        <v>1508</v>
      </c>
      <c r="G359" s="13" t="s">
        <v>662</v>
      </c>
      <c r="H359" s="11" t="s">
        <v>1509</v>
      </c>
      <c r="I359" s="21">
        <f>'16'!D49</f>
        <v>83479.99</v>
      </c>
      <c r="J359" s="21" t="s">
        <v>404</v>
      </c>
      <c r="K359" s="22" t="str">
        <f>INDEX(PA_EXTRACAOITEM!C:C,MATCH(F359,PA_EXTRACAOITEM!A:A,0),0)</f>
        <v>Devida - Outubro</v>
      </c>
      <c r="N359" s="11" t="s">
        <v>1510</v>
      </c>
      <c r="O359" s="11">
        <v>91917280121</v>
      </c>
      <c r="P359" s="11" t="s">
        <v>1511</v>
      </c>
    </row>
    <row r="360" spans="2:16" ht="12.75">
      <c r="B360" s="11" t="str">
        <f>INDEX(SUM!D:D,MATCH(SUM!$F$3,SUM!B:B,0),0)</f>
        <v>P071</v>
      </c>
      <c r="C360" s="12">
        <v>46</v>
      </c>
      <c r="D360" s="13" t="s">
        <v>1471</v>
      </c>
      <c r="E360" s="12">
        <f t="shared" si="6"/>
        <v>2022</v>
      </c>
      <c r="F360" s="20" t="s">
        <v>1512</v>
      </c>
      <c r="G360" s="13" t="s">
        <v>662</v>
      </c>
      <c r="H360" s="11" t="s">
        <v>1513</v>
      </c>
      <c r="I360" s="21">
        <f>'16'!D50</f>
        <v>82772.75</v>
      </c>
      <c r="J360" s="21" t="s">
        <v>404</v>
      </c>
      <c r="K360" s="22" t="str">
        <f>INDEX(PA_EXTRACAOITEM!C:C,MATCH(F360,PA_EXTRACAOITEM!A:A,0),0)</f>
        <v>Devida - Novembro</v>
      </c>
      <c r="N360" s="11" t="s">
        <v>1514</v>
      </c>
      <c r="O360" s="11">
        <v>91917280131</v>
      </c>
      <c r="P360" s="11" t="s">
        <v>1515</v>
      </c>
    </row>
    <row r="361" spans="2:16" ht="12.75">
      <c r="B361" s="11" t="str">
        <f>INDEX(SUM!D:D,MATCH(SUM!$F$3,SUM!B:B,0),0)</f>
        <v>P071</v>
      </c>
      <c r="C361" s="12">
        <v>46</v>
      </c>
      <c r="D361" s="13" t="s">
        <v>1471</v>
      </c>
      <c r="E361" s="12">
        <f t="shared" si="6"/>
        <v>2022</v>
      </c>
      <c r="F361" s="20" t="s">
        <v>1516</v>
      </c>
      <c r="G361" s="13" t="s">
        <v>662</v>
      </c>
      <c r="H361" s="11" t="s">
        <v>1517</v>
      </c>
      <c r="I361" s="21">
        <f>'16'!D51</f>
        <v>83036.6</v>
      </c>
      <c r="J361" s="21" t="s">
        <v>404</v>
      </c>
      <c r="K361" s="22" t="str">
        <f>INDEX(PA_EXTRACAOITEM!C:C,MATCH(F361,PA_EXTRACAOITEM!A:A,0),0)</f>
        <v>Devida - Dezembro</v>
      </c>
      <c r="N361" s="11" t="s">
        <v>1518</v>
      </c>
      <c r="O361" s="11">
        <v>92000000000</v>
      </c>
      <c r="P361" s="11" t="s">
        <v>1519</v>
      </c>
    </row>
    <row r="362" spans="2:16" ht="12.75">
      <c r="B362" s="11" t="str">
        <f>INDEX(SUM!D:D,MATCH(SUM!$F$3,SUM!B:B,0),0)</f>
        <v>P071</v>
      </c>
      <c r="C362" s="12">
        <v>46</v>
      </c>
      <c r="D362" s="13" t="s">
        <v>1471</v>
      </c>
      <c r="E362" s="12">
        <f t="shared" si="6"/>
        <v>2022</v>
      </c>
      <c r="F362" s="20" t="s">
        <v>1520</v>
      </c>
      <c r="G362" s="13" t="s">
        <v>662</v>
      </c>
      <c r="H362" s="11" t="s">
        <v>1521</v>
      </c>
      <c r="I362" s="21">
        <f>'16'!D52</f>
        <v>81726.45</v>
      </c>
      <c r="J362" s="21" t="s">
        <v>404</v>
      </c>
      <c r="K362" s="22" t="str">
        <f>INDEX(PA_EXTRACAOITEM!C:C,MATCH(F362,PA_EXTRACAOITEM!A:A,0),0)</f>
        <v>Devida - 13° Salário</v>
      </c>
      <c r="N362" s="11" t="s">
        <v>1522</v>
      </c>
      <c r="O362" s="11">
        <v>92200000000</v>
      </c>
      <c r="P362" s="11" t="s">
        <v>1330</v>
      </c>
    </row>
    <row r="363" spans="2:16" ht="12.75">
      <c r="B363" s="11" t="str">
        <f>INDEX(SUM!D:D,MATCH(SUM!$F$3,SUM!B:B,0),0)</f>
        <v>P071</v>
      </c>
      <c r="C363" s="12">
        <v>46</v>
      </c>
      <c r="D363" s="13" t="s">
        <v>1471</v>
      </c>
      <c r="E363" s="12">
        <f t="shared" si="6"/>
        <v>2022</v>
      </c>
      <c r="F363" s="20" t="s">
        <v>1523</v>
      </c>
      <c r="G363" s="13" t="s">
        <v>662</v>
      </c>
      <c r="H363" s="11" t="s">
        <v>1316</v>
      </c>
      <c r="I363" s="21">
        <f>'16'!E40</f>
        <v>70568.23</v>
      </c>
      <c r="J363" s="21" t="s">
        <v>404</v>
      </c>
      <c r="K363" s="22" t="str">
        <f>INDEX(PA_EXTRACAOITEM!C:C,MATCH(F363,PA_EXTRACAOITEM!A:A,0),0)</f>
        <v>Contabilizada - Janeiro</v>
      </c>
      <c r="N363" s="11" t="s">
        <v>1524</v>
      </c>
      <c r="O363" s="11">
        <v>92220000000</v>
      </c>
      <c r="P363" s="11" t="s">
        <v>1525</v>
      </c>
    </row>
    <row r="364" spans="2:16" ht="12.75">
      <c r="B364" s="11" t="str">
        <f>INDEX(SUM!D:D,MATCH(SUM!$F$3,SUM!B:B,0),0)</f>
        <v>P071</v>
      </c>
      <c r="C364" s="12">
        <v>46</v>
      </c>
      <c r="D364" s="13" t="s">
        <v>1471</v>
      </c>
      <c r="E364" s="12">
        <f t="shared" si="6"/>
        <v>2022</v>
      </c>
      <c r="F364" s="20" t="s">
        <v>1526</v>
      </c>
      <c r="G364" s="13" t="s">
        <v>662</v>
      </c>
      <c r="H364" s="11" t="s">
        <v>1320</v>
      </c>
      <c r="I364" s="21">
        <f>'16'!E41</f>
        <v>80646.91</v>
      </c>
      <c r="J364" s="21" t="s">
        <v>404</v>
      </c>
      <c r="K364" s="22" t="str">
        <f>INDEX(PA_EXTRACAOITEM!C:C,MATCH(F364,PA_EXTRACAOITEM!A:A,0),0)</f>
        <v>Contabilizada - Fevereiro</v>
      </c>
      <c r="N364" s="11" t="s">
        <v>1527</v>
      </c>
      <c r="O364" s="11">
        <v>92224000000</v>
      </c>
      <c r="P364" s="11" t="s">
        <v>1528</v>
      </c>
    </row>
    <row r="365" spans="2:16" ht="12.75">
      <c r="B365" s="11" t="str">
        <f>INDEX(SUM!D:D,MATCH(SUM!$F$3,SUM!B:B,0),0)</f>
        <v>P071</v>
      </c>
      <c r="C365" s="12">
        <v>46</v>
      </c>
      <c r="D365" s="13" t="s">
        <v>1471</v>
      </c>
      <c r="E365" s="12">
        <f t="shared" si="6"/>
        <v>2022</v>
      </c>
      <c r="F365" s="20" t="s">
        <v>1529</v>
      </c>
      <c r="G365" s="13" t="s">
        <v>662</v>
      </c>
      <c r="H365" s="11" t="s">
        <v>1324</v>
      </c>
      <c r="I365" s="21">
        <f>'16'!E42</f>
        <v>92292.45</v>
      </c>
      <c r="J365" s="21" t="s">
        <v>404</v>
      </c>
      <c r="K365" s="22" t="str">
        <f>INDEX(PA_EXTRACAOITEM!C:C,MATCH(F365,PA_EXTRACAOITEM!A:A,0),0)</f>
        <v>Contabilizada - Março</v>
      </c>
      <c r="N365" s="11" t="s">
        <v>1530</v>
      </c>
      <c r="O365" s="11">
        <v>92224100000</v>
      </c>
      <c r="P365" s="11" t="s">
        <v>1531</v>
      </c>
    </row>
    <row r="366" spans="2:16" ht="12.75">
      <c r="B366" s="11" t="str">
        <f>INDEX(SUM!D:D,MATCH(SUM!$F$3,SUM!B:B,0),0)</f>
        <v>P071</v>
      </c>
      <c r="C366" s="12">
        <v>46</v>
      </c>
      <c r="D366" s="13" t="s">
        <v>1471</v>
      </c>
      <c r="E366" s="12">
        <f t="shared" si="6"/>
        <v>2022</v>
      </c>
      <c r="F366" s="20" t="s">
        <v>1532</v>
      </c>
      <c r="G366" s="13" t="s">
        <v>662</v>
      </c>
      <c r="H366" s="11" t="s">
        <v>1328</v>
      </c>
      <c r="I366" s="21">
        <f>'16'!E43</f>
        <v>79706.97</v>
      </c>
      <c r="J366" s="21" t="s">
        <v>404</v>
      </c>
      <c r="K366" s="22" t="str">
        <f>INDEX(PA_EXTRACAOITEM!C:C,MATCH(F366,PA_EXTRACAOITEM!A:A,0),0)</f>
        <v>Contabilizada - Abril</v>
      </c>
      <c r="N366" s="11" t="s">
        <v>1533</v>
      </c>
      <c r="O366" s="11">
        <v>92224189911</v>
      </c>
      <c r="P366" s="11" t="s">
        <v>1534</v>
      </c>
    </row>
    <row r="367" spans="2:16" ht="12.75">
      <c r="B367" s="11" t="str">
        <f>INDEX(SUM!D:D,MATCH(SUM!$F$3,SUM!B:B,0),0)</f>
        <v>P071</v>
      </c>
      <c r="C367" s="12">
        <v>46</v>
      </c>
      <c r="D367" s="13" t="s">
        <v>1471</v>
      </c>
      <c r="E367" s="12">
        <f t="shared" si="6"/>
        <v>2022</v>
      </c>
      <c r="F367" s="20" t="s">
        <v>1535</v>
      </c>
      <c r="G367" s="13" t="s">
        <v>662</v>
      </c>
      <c r="H367" s="11" t="s">
        <v>1332</v>
      </c>
      <c r="I367" s="21">
        <f>'16'!E44</f>
        <v>79585.9</v>
      </c>
      <c r="J367" s="21" t="s">
        <v>404</v>
      </c>
      <c r="K367" s="22" t="str">
        <f>INDEX(PA_EXTRACAOITEM!C:C,MATCH(F367,PA_EXTRACAOITEM!A:A,0),0)</f>
        <v>Contabilizada - Maio</v>
      </c>
      <c r="N367" s="11" t="s">
        <v>1536</v>
      </c>
      <c r="O367" s="11">
        <v>92224200000</v>
      </c>
      <c r="P367" s="11" t="s">
        <v>1537</v>
      </c>
    </row>
    <row r="368" spans="2:16" ht="12.75">
      <c r="B368" s="11" t="str">
        <f>INDEX(SUM!D:D,MATCH(SUM!$F$3,SUM!B:B,0),0)</f>
        <v>P071</v>
      </c>
      <c r="C368" s="12">
        <v>46</v>
      </c>
      <c r="D368" s="13" t="s">
        <v>1471</v>
      </c>
      <c r="E368" s="12">
        <f t="shared" si="6"/>
        <v>2022</v>
      </c>
      <c r="F368" s="20" t="s">
        <v>1538</v>
      </c>
      <c r="G368" s="13" t="s">
        <v>662</v>
      </c>
      <c r="H368" s="11" t="s">
        <v>1336</v>
      </c>
      <c r="I368" s="21">
        <f>'16'!E45</f>
        <v>79538.62</v>
      </c>
      <c r="J368" s="21" t="s">
        <v>404</v>
      </c>
      <c r="K368" s="22" t="str">
        <f>INDEX(PA_EXTRACAOITEM!C:C,MATCH(F368,PA_EXTRACAOITEM!A:A,0),0)</f>
        <v>Contabilizada - Junho</v>
      </c>
      <c r="N368" s="11" t="s">
        <v>1539</v>
      </c>
      <c r="O368" s="11">
        <v>92224281091</v>
      </c>
      <c r="P368" s="11" t="s">
        <v>1540</v>
      </c>
    </row>
    <row r="369" spans="2:16" ht="12.75">
      <c r="B369" s="11" t="str">
        <f>INDEX(SUM!D:D,MATCH(SUM!$F$3,SUM!B:B,0),0)</f>
        <v>P071</v>
      </c>
      <c r="C369" s="12">
        <v>46</v>
      </c>
      <c r="D369" s="13" t="s">
        <v>1471</v>
      </c>
      <c r="E369" s="12">
        <f t="shared" si="6"/>
        <v>2022</v>
      </c>
      <c r="F369" s="20" t="s">
        <v>1541</v>
      </c>
      <c r="G369" s="13" t="s">
        <v>662</v>
      </c>
      <c r="H369" s="11" t="s">
        <v>1340</v>
      </c>
      <c r="I369" s="21">
        <f>'16'!E46</f>
        <v>83840.11</v>
      </c>
      <c r="J369" s="21" t="s">
        <v>404</v>
      </c>
      <c r="K369" s="22" t="str">
        <f>INDEX(PA_EXTRACAOITEM!C:C,MATCH(F369,PA_EXTRACAOITEM!A:A,0),0)</f>
        <v>Contabilizada - Julho</v>
      </c>
      <c r="N369" s="11" t="s">
        <v>1542</v>
      </c>
      <c r="O369" s="11" t="s">
        <v>974</v>
      </c>
      <c r="P369" s="11" t="s">
        <v>1150</v>
      </c>
    </row>
    <row r="370" spans="2:16" ht="12.75">
      <c r="B370" s="11" t="str">
        <f>INDEX(SUM!D:D,MATCH(SUM!$F$3,SUM!B:B,0),0)</f>
        <v>P071</v>
      </c>
      <c r="C370" s="12">
        <v>46</v>
      </c>
      <c r="D370" s="13" t="s">
        <v>1471</v>
      </c>
      <c r="E370" s="12">
        <f t="shared" si="6"/>
        <v>2022</v>
      </c>
      <c r="F370" s="20" t="s">
        <v>1543</v>
      </c>
      <c r="G370" s="13" t="s">
        <v>662</v>
      </c>
      <c r="H370" s="11" t="s">
        <v>1344</v>
      </c>
      <c r="I370" s="21">
        <f>'16'!E47</f>
        <v>82959.16</v>
      </c>
      <c r="J370" s="21" t="s">
        <v>404</v>
      </c>
      <c r="K370" s="22" t="str">
        <f>INDEX(PA_EXTRACAOITEM!C:C,MATCH(F370,PA_EXTRACAOITEM!A:A,0),0)</f>
        <v>Contabilizada - Agosto</v>
      </c>
      <c r="N370" s="11" t="s">
        <v>1544</v>
      </c>
      <c r="O370" s="11" t="s">
        <v>755</v>
      </c>
      <c r="P370" s="11" t="s">
        <v>1545</v>
      </c>
    </row>
    <row r="371" spans="2:16" ht="12.75">
      <c r="B371" s="11" t="str">
        <f>INDEX(SUM!D:D,MATCH(SUM!$F$3,SUM!B:B,0),0)</f>
        <v>P071</v>
      </c>
      <c r="C371" s="12">
        <v>46</v>
      </c>
      <c r="D371" s="13" t="s">
        <v>1471</v>
      </c>
      <c r="E371" s="12">
        <f t="shared" si="6"/>
        <v>2022</v>
      </c>
      <c r="F371" s="20" t="s">
        <v>1546</v>
      </c>
      <c r="G371" s="13" t="s">
        <v>662</v>
      </c>
      <c r="H371" s="11" t="s">
        <v>1348</v>
      </c>
      <c r="I371" s="21">
        <f>'16'!E48</f>
        <v>83407.79</v>
      </c>
      <c r="J371" s="21" t="s">
        <v>404</v>
      </c>
      <c r="K371" s="22" t="str">
        <f>INDEX(PA_EXTRACAOITEM!C:C,MATCH(F371,PA_EXTRACAOITEM!A:A,0),0)</f>
        <v>Contabilizada - Setembro</v>
      </c>
      <c r="N371" s="11" t="s">
        <v>1547</v>
      </c>
      <c r="O371" s="11" t="s">
        <v>805</v>
      </c>
      <c r="P371" s="11" t="s">
        <v>1548</v>
      </c>
    </row>
    <row r="372" spans="2:16" ht="12.75">
      <c r="B372" s="11" t="str">
        <f>INDEX(SUM!D:D,MATCH(SUM!$F$3,SUM!B:B,0),0)</f>
        <v>P071</v>
      </c>
      <c r="C372" s="12">
        <v>46</v>
      </c>
      <c r="D372" s="13" t="s">
        <v>1471</v>
      </c>
      <c r="E372" s="12">
        <f t="shared" si="6"/>
        <v>2022</v>
      </c>
      <c r="F372" s="20" t="s">
        <v>1549</v>
      </c>
      <c r="G372" s="13" t="s">
        <v>662</v>
      </c>
      <c r="H372" s="11" t="s">
        <v>1352</v>
      </c>
      <c r="I372" s="21">
        <f>'16'!E49</f>
        <v>83479.99</v>
      </c>
      <c r="J372" s="21" t="s">
        <v>404</v>
      </c>
      <c r="K372" s="22" t="str">
        <f>INDEX(PA_EXTRACAOITEM!C:C,MATCH(F372,PA_EXTRACAOITEM!A:A,0),0)</f>
        <v>Contabilizada - Outubro</v>
      </c>
      <c r="N372" s="11" t="s">
        <v>1550</v>
      </c>
      <c r="O372" s="11" t="s">
        <v>775</v>
      </c>
      <c r="P372" s="11" t="s">
        <v>1551</v>
      </c>
    </row>
    <row r="373" spans="2:16" ht="12.75">
      <c r="B373" s="11" t="str">
        <f>INDEX(SUM!D:D,MATCH(SUM!$F$3,SUM!B:B,0),0)</f>
        <v>P071</v>
      </c>
      <c r="C373" s="12">
        <v>46</v>
      </c>
      <c r="D373" s="13" t="s">
        <v>1471</v>
      </c>
      <c r="E373" s="12">
        <f t="shared" si="6"/>
        <v>2022</v>
      </c>
      <c r="F373" s="20" t="s">
        <v>1552</v>
      </c>
      <c r="G373" s="13" t="s">
        <v>662</v>
      </c>
      <c r="H373" s="11" t="s">
        <v>1356</v>
      </c>
      <c r="I373" s="21">
        <f>'16'!E50</f>
        <v>82772.75</v>
      </c>
      <c r="J373" s="21" t="s">
        <v>404</v>
      </c>
      <c r="K373" s="22" t="str">
        <f>INDEX(PA_EXTRACAOITEM!C:C,MATCH(F373,PA_EXTRACAOITEM!A:A,0),0)</f>
        <v>Contabilizada - Novembro</v>
      </c>
      <c r="N373" s="11" t="s">
        <v>1553</v>
      </c>
      <c r="O373" s="11" t="s">
        <v>780</v>
      </c>
      <c r="P373" s="11" t="s">
        <v>1554</v>
      </c>
    </row>
    <row r="374" spans="2:16" ht="12.75">
      <c r="B374" s="11" t="str">
        <f>INDEX(SUM!D:D,MATCH(SUM!$F$3,SUM!B:B,0),0)</f>
        <v>P071</v>
      </c>
      <c r="C374" s="12">
        <v>46</v>
      </c>
      <c r="D374" s="13" t="s">
        <v>1471</v>
      </c>
      <c r="E374" s="12">
        <f t="shared" si="6"/>
        <v>2022</v>
      </c>
      <c r="F374" s="20" t="s">
        <v>1555</v>
      </c>
      <c r="G374" s="13" t="s">
        <v>662</v>
      </c>
      <c r="H374" s="11" t="s">
        <v>1360</v>
      </c>
      <c r="I374" s="21">
        <f>'16'!E51</f>
        <v>83036.6</v>
      </c>
      <c r="J374" s="21" t="s">
        <v>404</v>
      </c>
      <c r="K374" s="22" t="str">
        <f>INDEX(PA_EXTRACAOITEM!C:C,MATCH(F374,PA_EXTRACAOITEM!A:A,0),0)</f>
        <v>Contabilizada - Dezembro</v>
      </c>
      <c r="N374" s="11" t="s">
        <v>1556</v>
      </c>
      <c r="O374" s="11" t="s">
        <v>1018</v>
      </c>
      <c r="P374" s="11" t="s">
        <v>1557</v>
      </c>
    </row>
    <row r="375" spans="2:16" ht="12.75">
      <c r="B375" s="11" t="str">
        <f>INDEX(SUM!D:D,MATCH(SUM!$F$3,SUM!B:B,0),0)</f>
        <v>P071</v>
      </c>
      <c r="C375" s="12">
        <v>46</v>
      </c>
      <c r="D375" s="13" t="s">
        <v>1471</v>
      </c>
      <c r="E375" s="12">
        <f t="shared" si="6"/>
        <v>2022</v>
      </c>
      <c r="F375" s="20" t="s">
        <v>1558</v>
      </c>
      <c r="G375" s="13" t="s">
        <v>662</v>
      </c>
      <c r="H375" s="11" t="s">
        <v>1364</v>
      </c>
      <c r="I375" s="21">
        <f>'16'!E52</f>
        <v>81726.45</v>
      </c>
      <c r="J375" s="21" t="s">
        <v>404</v>
      </c>
      <c r="K375" s="22" t="str">
        <f>INDEX(PA_EXTRACAOITEM!C:C,MATCH(F375,PA_EXTRACAOITEM!A:A,0),0)</f>
        <v>Contabilizada - 13° Salário</v>
      </c>
      <c r="N375" s="11" t="s">
        <v>1559</v>
      </c>
      <c r="O375" s="11" t="s">
        <v>1022</v>
      </c>
      <c r="P375" s="11" t="s">
        <v>1560</v>
      </c>
    </row>
    <row r="376" spans="2:16" ht="12.75">
      <c r="B376" s="11" t="str">
        <f>INDEX(SUM!D:D,MATCH(SUM!$F$3,SUM!B:B,0),0)</f>
        <v>P071</v>
      </c>
      <c r="C376" s="12">
        <v>46</v>
      </c>
      <c r="D376" s="13" t="s">
        <v>1471</v>
      </c>
      <c r="E376" s="12">
        <f t="shared" si="6"/>
        <v>2022</v>
      </c>
      <c r="F376" s="20" t="s">
        <v>1561</v>
      </c>
      <c r="G376" s="13" t="s">
        <v>662</v>
      </c>
      <c r="H376" s="11" t="s">
        <v>1562</v>
      </c>
      <c r="I376" s="21">
        <f>'16'!F40</f>
        <v>0</v>
      </c>
      <c r="J376" s="21" t="s">
        <v>404</v>
      </c>
      <c r="K376" s="22" t="str">
        <f>INDEX(PA_EXTRACAOITEM!C:C,MATCH(F376,PA_EXTRACAOITEM!A:A,0),0)</f>
        <v>Benefícios Pagos Diretamente - Janeiro</v>
      </c>
      <c r="N376" s="11" t="s">
        <v>1563</v>
      </c>
      <c r="O376" s="11" t="s">
        <v>1026</v>
      </c>
      <c r="P376" s="11" t="s">
        <v>1564</v>
      </c>
    </row>
    <row r="377" spans="2:16" ht="12.75">
      <c r="B377" s="11" t="str">
        <f>INDEX(SUM!D:D,MATCH(SUM!$F$3,SUM!B:B,0),0)</f>
        <v>P071</v>
      </c>
      <c r="C377" s="12">
        <v>46</v>
      </c>
      <c r="D377" s="13" t="s">
        <v>1471</v>
      </c>
      <c r="E377" s="12">
        <f t="shared" si="6"/>
        <v>2022</v>
      </c>
      <c r="F377" s="20" t="s">
        <v>1565</v>
      </c>
      <c r="G377" s="13" t="s">
        <v>662</v>
      </c>
      <c r="H377" s="11" t="s">
        <v>1566</v>
      </c>
      <c r="I377" s="21">
        <f>'16'!F41</f>
        <v>0</v>
      </c>
      <c r="J377" s="21" t="s">
        <v>404</v>
      </c>
      <c r="K377" s="22" t="str">
        <f>INDEX(PA_EXTRACAOITEM!C:C,MATCH(F377,PA_EXTRACAOITEM!A:A,0),0)</f>
        <v>Benefícios Pagos Diretamente - Fevereiro</v>
      </c>
      <c r="N377" s="11" t="s">
        <v>1567</v>
      </c>
      <c r="O377" s="11" t="s">
        <v>1030</v>
      </c>
      <c r="P377" s="11" t="s">
        <v>1568</v>
      </c>
    </row>
    <row r="378" spans="2:16" ht="12.75">
      <c r="B378" s="11" t="str">
        <f>INDEX(SUM!D:D,MATCH(SUM!$F$3,SUM!B:B,0),0)</f>
        <v>P071</v>
      </c>
      <c r="C378" s="12">
        <v>46</v>
      </c>
      <c r="D378" s="13" t="s">
        <v>1471</v>
      </c>
      <c r="E378" s="12">
        <f t="shared" si="6"/>
        <v>2022</v>
      </c>
      <c r="F378" s="20" t="s">
        <v>1569</v>
      </c>
      <c r="G378" s="13" t="s">
        <v>662</v>
      </c>
      <c r="H378" s="11" t="s">
        <v>1570</v>
      </c>
      <c r="I378" s="21">
        <f>'16'!F42</f>
        <v>0</v>
      </c>
      <c r="J378" s="21" t="s">
        <v>404</v>
      </c>
      <c r="K378" s="22" t="str">
        <f>INDEX(PA_EXTRACAOITEM!C:C,MATCH(F378,PA_EXTRACAOITEM!A:A,0),0)</f>
        <v>Benefícios Pagos Diretamente - Março</v>
      </c>
      <c r="N378" s="11" t="s">
        <v>1571</v>
      </c>
      <c r="O378" s="11" t="s">
        <v>986</v>
      </c>
      <c r="P378" s="11" t="s">
        <v>1572</v>
      </c>
    </row>
    <row r="379" spans="2:16" ht="12.75">
      <c r="B379" s="11" t="str">
        <f>INDEX(SUM!D:D,MATCH(SUM!$F$3,SUM!B:B,0),0)</f>
        <v>P071</v>
      </c>
      <c r="C379" s="12">
        <v>46</v>
      </c>
      <c r="D379" s="13" t="s">
        <v>1471</v>
      </c>
      <c r="E379" s="12">
        <f t="shared" si="6"/>
        <v>2022</v>
      </c>
      <c r="F379" s="20" t="s">
        <v>1573</v>
      </c>
      <c r="G379" s="13" t="s">
        <v>662</v>
      </c>
      <c r="H379" s="11" t="s">
        <v>1574</v>
      </c>
      <c r="I379" s="21">
        <f>'16'!F43</f>
        <v>0</v>
      </c>
      <c r="J379" s="21" t="s">
        <v>404</v>
      </c>
      <c r="K379" s="22" t="str">
        <f>INDEX(PA_EXTRACAOITEM!C:C,MATCH(F379,PA_EXTRACAOITEM!A:A,0),0)</f>
        <v>Benefícios Pagos Diretamente - Abril</v>
      </c>
      <c r="N379" s="11" t="s">
        <v>1575</v>
      </c>
      <c r="O379" s="11" t="s">
        <v>852</v>
      </c>
      <c r="P379" s="11" t="s">
        <v>1576</v>
      </c>
    </row>
    <row r="380" spans="2:16" ht="12.75">
      <c r="B380" s="11" t="str">
        <f>INDEX(SUM!D:D,MATCH(SUM!$F$3,SUM!B:B,0),0)</f>
        <v>P071</v>
      </c>
      <c r="C380" s="12">
        <v>46</v>
      </c>
      <c r="D380" s="13" t="s">
        <v>1471</v>
      </c>
      <c r="E380" s="12">
        <f t="shared" si="6"/>
        <v>2022</v>
      </c>
      <c r="F380" s="20" t="s">
        <v>1577</v>
      </c>
      <c r="G380" s="13" t="s">
        <v>662</v>
      </c>
      <c r="H380" s="11" t="s">
        <v>1578</v>
      </c>
      <c r="I380" s="21">
        <f>'16'!F44</f>
        <v>0</v>
      </c>
      <c r="J380" s="21" t="s">
        <v>404</v>
      </c>
      <c r="K380" s="22" t="str">
        <f>INDEX(PA_EXTRACAOITEM!C:C,MATCH(F380,PA_EXTRACAOITEM!A:A,0),0)</f>
        <v>Benefícios Pagos Diretamente - Maio</v>
      </c>
      <c r="N380" s="11" t="s">
        <v>1579</v>
      </c>
      <c r="O380" s="11" t="s">
        <v>857</v>
      </c>
      <c r="P380" s="11" t="s">
        <v>1580</v>
      </c>
    </row>
    <row r="381" spans="2:16" ht="12.75">
      <c r="B381" s="11" t="str">
        <f>INDEX(SUM!D:D,MATCH(SUM!$F$3,SUM!B:B,0),0)</f>
        <v>P071</v>
      </c>
      <c r="C381" s="12">
        <v>46</v>
      </c>
      <c r="D381" s="13" t="s">
        <v>1471</v>
      </c>
      <c r="E381" s="12">
        <f t="shared" si="6"/>
        <v>2022</v>
      </c>
      <c r="F381" s="20" t="s">
        <v>1581</v>
      </c>
      <c r="G381" s="13" t="s">
        <v>662</v>
      </c>
      <c r="H381" s="11" t="s">
        <v>1582</v>
      </c>
      <c r="I381" s="21">
        <f>'16'!F45</f>
        <v>0</v>
      </c>
      <c r="J381" s="21" t="s">
        <v>404</v>
      </c>
      <c r="K381" s="22" t="str">
        <f>INDEX(PA_EXTRACAOITEM!C:C,MATCH(F381,PA_EXTRACAOITEM!A:A,0),0)</f>
        <v>Benefícios Pagos Diretamente - Junho</v>
      </c>
      <c r="N381" s="11" t="s">
        <v>1583</v>
      </c>
      <c r="O381" s="11" t="s">
        <v>862</v>
      </c>
      <c r="P381" s="11" t="s">
        <v>1584</v>
      </c>
    </row>
    <row r="382" spans="2:16" ht="12.75">
      <c r="B382" s="11" t="str">
        <f>INDEX(SUM!D:D,MATCH(SUM!$F$3,SUM!B:B,0),0)</f>
        <v>P071</v>
      </c>
      <c r="C382" s="12">
        <v>46</v>
      </c>
      <c r="D382" s="13" t="s">
        <v>1471</v>
      </c>
      <c r="E382" s="12">
        <f t="shared" si="6"/>
        <v>2022</v>
      </c>
      <c r="F382" s="20" t="s">
        <v>1585</v>
      </c>
      <c r="G382" s="13" t="s">
        <v>662</v>
      </c>
      <c r="H382" s="11" t="s">
        <v>1586</v>
      </c>
      <c r="I382" s="21">
        <f>'16'!F46</f>
        <v>0</v>
      </c>
      <c r="J382" s="21" t="s">
        <v>404</v>
      </c>
      <c r="K382" s="22" t="str">
        <f>INDEX(PA_EXTRACAOITEM!C:C,MATCH(F382,PA_EXTRACAOITEM!A:A,0),0)</f>
        <v>Benefícios Pagos Diretamente - Julho</v>
      </c>
      <c r="N382" s="11" t="s">
        <v>1587</v>
      </c>
      <c r="O382" s="11" t="s">
        <v>649</v>
      </c>
      <c r="P382" s="11" t="s">
        <v>1588</v>
      </c>
    </row>
    <row r="383" spans="2:16" ht="12.75">
      <c r="B383" s="11" t="str">
        <f>INDEX(SUM!D:D,MATCH(SUM!$F$3,SUM!B:B,0),0)</f>
        <v>P071</v>
      </c>
      <c r="C383" s="12">
        <v>46</v>
      </c>
      <c r="D383" s="13" t="s">
        <v>1471</v>
      </c>
      <c r="E383" s="12">
        <f t="shared" si="6"/>
        <v>2022</v>
      </c>
      <c r="F383" s="20" t="s">
        <v>1589</v>
      </c>
      <c r="G383" s="13" t="s">
        <v>662</v>
      </c>
      <c r="H383" s="11" t="s">
        <v>1590</v>
      </c>
      <c r="I383" s="21">
        <f>'16'!F47</f>
        <v>0</v>
      </c>
      <c r="J383" s="21" t="s">
        <v>404</v>
      </c>
      <c r="K383" s="22" t="str">
        <f>INDEX(PA_EXTRACAOITEM!C:C,MATCH(F383,PA_EXTRACAOITEM!A:A,0),0)</f>
        <v>Benefícios Pagos Diretamente - Agosto</v>
      </c>
      <c r="N383" s="11" t="s">
        <v>1591</v>
      </c>
      <c r="O383" s="11" t="s">
        <v>974</v>
      </c>
      <c r="P383" s="11" t="s">
        <v>1592</v>
      </c>
    </row>
    <row r="384" spans="2:16" ht="12.75">
      <c r="B384" s="11" t="str">
        <f>INDEX(SUM!D:D,MATCH(SUM!$F$3,SUM!B:B,0),0)</f>
        <v>P071</v>
      </c>
      <c r="C384" s="12">
        <v>46</v>
      </c>
      <c r="D384" s="13" t="s">
        <v>1471</v>
      </c>
      <c r="E384" s="12">
        <f t="shared" si="6"/>
        <v>2022</v>
      </c>
      <c r="F384" s="20" t="s">
        <v>1593</v>
      </c>
      <c r="G384" s="13" t="s">
        <v>662</v>
      </c>
      <c r="H384" s="11" t="s">
        <v>1594</v>
      </c>
      <c r="I384" s="21">
        <f>'16'!F48</f>
        <v>0</v>
      </c>
      <c r="J384" s="21" t="s">
        <v>404</v>
      </c>
      <c r="K384" s="22" t="str">
        <f>INDEX(PA_EXTRACAOITEM!C:C,MATCH(F384,PA_EXTRACAOITEM!A:A,0),0)</f>
        <v>Benefícios Pagos Diretamente - Setembro</v>
      </c>
      <c r="N384" s="11" t="s">
        <v>1595</v>
      </c>
      <c r="O384" s="11" t="s">
        <v>755</v>
      </c>
      <c r="P384" s="11" t="s">
        <v>1596</v>
      </c>
    </row>
    <row r="385" spans="2:16" ht="12.75">
      <c r="B385" s="11" t="str">
        <f>INDEX(SUM!D:D,MATCH(SUM!$F$3,SUM!B:B,0),0)</f>
        <v>P071</v>
      </c>
      <c r="C385" s="12">
        <v>46</v>
      </c>
      <c r="D385" s="13" t="s">
        <v>1471</v>
      </c>
      <c r="E385" s="12">
        <f t="shared" si="6"/>
        <v>2022</v>
      </c>
      <c r="F385" s="20" t="s">
        <v>1597</v>
      </c>
      <c r="G385" s="13" t="s">
        <v>662</v>
      </c>
      <c r="H385" s="11" t="s">
        <v>1598</v>
      </c>
      <c r="I385" s="21">
        <f>'16'!F49</f>
        <v>0</v>
      </c>
      <c r="J385" s="21" t="s">
        <v>404</v>
      </c>
      <c r="K385" s="22" t="str">
        <f>INDEX(PA_EXTRACAOITEM!C:C,MATCH(F385,PA_EXTRACAOITEM!A:A,0),0)</f>
        <v>Benefícios Pagos Diretamente - Outubro</v>
      </c>
      <c r="N385" s="11" t="s">
        <v>401</v>
      </c>
      <c r="O385" s="11" t="s">
        <v>1599</v>
      </c>
      <c r="P385" s="11" t="s">
        <v>403</v>
      </c>
    </row>
    <row r="386" spans="2:16" ht="12.75">
      <c r="B386" s="11" t="str">
        <f>INDEX(SUM!D:D,MATCH(SUM!$F$3,SUM!B:B,0),0)</f>
        <v>P071</v>
      </c>
      <c r="C386" s="12">
        <v>46</v>
      </c>
      <c r="D386" s="13" t="s">
        <v>1471</v>
      </c>
      <c r="E386" s="12">
        <f t="shared" si="6"/>
        <v>2022</v>
      </c>
      <c r="F386" s="20" t="s">
        <v>1600</v>
      </c>
      <c r="G386" s="13" t="s">
        <v>662</v>
      </c>
      <c r="H386" s="11" t="s">
        <v>1601</v>
      </c>
      <c r="I386" s="21">
        <f>'16'!F50</f>
        <v>0</v>
      </c>
      <c r="J386" s="21" t="s">
        <v>404</v>
      </c>
      <c r="K386" s="22" t="str">
        <f>INDEX(PA_EXTRACAOITEM!C:C,MATCH(F386,PA_EXTRACAOITEM!A:A,0),0)</f>
        <v>Benefícios Pagos Diretamente - Novembro</v>
      </c>
      <c r="N386" s="11" t="s">
        <v>1602</v>
      </c>
      <c r="O386" s="11" t="s">
        <v>1603</v>
      </c>
      <c r="P386" s="11" t="s">
        <v>518</v>
      </c>
    </row>
    <row r="387" spans="2:16" ht="12.75">
      <c r="B387" s="11" t="str">
        <f>INDEX(SUM!D:D,MATCH(SUM!$F$3,SUM!B:B,0),0)</f>
        <v>P071</v>
      </c>
      <c r="C387" s="12">
        <v>46</v>
      </c>
      <c r="D387" s="13" t="s">
        <v>1471</v>
      </c>
      <c r="E387" s="12">
        <f t="shared" si="6"/>
        <v>2022</v>
      </c>
      <c r="F387" s="20" t="s">
        <v>1604</v>
      </c>
      <c r="G387" s="13" t="s">
        <v>662</v>
      </c>
      <c r="H387" s="11" t="s">
        <v>1605</v>
      </c>
      <c r="I387" s="21">
        <f>'16'!F51</f>
        <v>0</v>
      </c>
      <c r="J387" s="21" t="s">
        <v>404</v>
      </c>
      <c r="K387" s="22" t="str">
        <f>INDEX(PA_EXTRACAOITEM!C:C,MATCH(F387,PA_EXTRACAOITEM!A:A,0),0)</f>
        <v>Benefícios Pagos Diretamente - Dezembro</v>
      </c>
      <c r="N387" s="11" t="s">
        <v>407</v>
      </c>
      <c r="O387" s="11" t="s">
        <v>1606</v>
      </c>
      <c r="P387" s="11" t="s">
        <v>1607</v>
      </c>
    </row>
    <row r="388" spans="2:16" ht="12.75">
      <c r="B388" s="11" t="str">
        <f>INDEX(SUM!D:D,MATCH(SUM!$F$3,SUM!B:B,0),0)</f>
        <v>P071</v>
      </c>
      <c r="C388" s="12">
        <v>46</v>
      </c>
      <c r="D388" s="13" t="s">
        <v>1471</v>
      </c>
      <c r="E388" s="12">
        <f t="shared" si="6"/>
        <v>2022</v>
      </c>
      <c r="F388" s="20" t="s">
        <v>1608</v>
      </c>
      <c r="G388" s="13" t="s">
        <v>662</v>
      </c>
      <c r="H388" s="11" t="s">
        <v>1609</v>
      </c>
      <c r="I388" s="21">
        <f>'16'!F52</f>
        <v>0</v>
      </c>
      <c r="J388" s="21" t="s">
        <v>404</v>
      </c>
      <c r="K388" s="22" t="str">
        <f>INDEX(PA_EXTRACAOITEM!C:C,MATCH(F388,PA_EXTRACAOITEM!A:A,0),0)</f>
        <v>Benefícios Pagos Diretamente - 13° Salário</v>
      </c>
      <c r="N388" s="11" t="s">
        <v>412</v>
      </c>
      <c r="O388" s="11" t="s">
        <v>1610</v>
      </c>
      <c r="P388" s="11" t="s">
        <v>1611</v>
      </c>
    </row>
    <row r="389" spans="2:16" ht="12.75">
      <c r="B389" s="11" t="str">
        <f>INDEX(SUM!D:D,MATCH(SUM!$F$3,SUM!B:B,0),0)</f>
        <v>P071</v>
      </c>
      <c r="C389" s="12">
        <v>46</v>
      </c>
      <c r="D389" s="13" t="s">
        <v>1471</v>
      </c>
      <c r="E389" s="12">
        <f t="shared" si="6"/>
        <v>2022</v>
      </c>
      <c r="F389" s="20" t="s">
        <v>1612</v>
      </c>
      <c r="G389" s="13" t="s">
        <v>662</v>
      </c>
      <c r="H389" s="11" t="s">
        <v>1368</v>
      </c>
      <c r="I389" s="21">
        <f>'16'!G40</f>
        <v>70568.23</v>
      </c>
      <c r="J389" s="21" t="s">
        <v>404</v>
      </c>
      <c r="K389" s="22" t="str">
        <f>INDEX(PA_EXTRACAOITEM!C:C,MATCH(F389,PA_EXTRACAOITEM!A:A,0),0)</f>
        <v>Recolhimento (Valor Principal) - Janeiro</v>
      </c>
      <c r="N389" s="11" t="s">
        <v>417</v>
      </c>
      <c r="O389" s="11" t="s">
        <v>1613</v>
      </c>
      <c r="P389" s="11" t="s">
        <v>1614</v>
      </c>
    </row>
    <row r="390" spans="2:16" ht="12.75">
      <c r="B390" s="11" t="str">
        <f>INDEX(SUM!D:D,MATCH(SUM!$F$3,SUM!B:B,0),0)</f>
        <v>P071</v>
      </c>
      <c r="C390" s="12">
        <v>46</v>
      </c>
      <c r="D390" s="13" t="s">
        <v>1471</v>
      </c>
      <c r="E390" s="12">
        <f t="shared" si="6"/>
        <v>2022</v>
      </c>
      <c r="F390" s="20" t="s">
        <v>1615</v>
      </c>
      <c r="G390" s="13" t="s">
        <v>662</v>
      </c>
      <c r="H390" s="11" t="s">
        <v>1372</v>
      </c>
      <c r="I390" s="21">
        <f>'16'!G41</f>
        <v>80646.91</v>
      </c>
      <c r="J390" s="21" t="s">
        <v>404</v>
      </c>
      <c r="K390" s="22" t="str">
        <f>INDEX(PA_EXTRACAOITEM!C:C,MATCH(F390,PA_EXTRACAOITEM!A:A,0),0)</f>
        <v>Recolhimento (Valor Principal) - Fevereiro</v>
      </c>
      <c r="N390" s="11" t="s">
        <v>422</v>
      </c>
      <c r="O390" s="11" t="s">
        <v>1616</v>
      </c>
      <c r="P390" s="11" t="s">
        <v>1617</v>
      </c>
    </row>
    <row r="391" spans="2:16" ht="12.75">
      <c r="B391" s="11" t="str">
        <f>INDEX(SUM!D:D,MATCH(SUM!$F$3,SUM!B:B,0),0)</f>
        <v>P071</v>
      </c>
      <c r="C391" s="12">
        <v>46</v>
      </c>
      <c r="D391" s="13" t="s">
        <v>1471</v>
      </c>
      <c r="E391" s="12">
        <f t="shared" si="6"/>
        <v>2022</v>
      </c>
      <c r="F391" s="20" t="s">
        <v>1618</v>
      </c>
      <c r="G391" s="13" t="s">
        <v>662</v>
      </c>
      <c r="H391" s="11" t="s">
        <v>1376</v>
      </c>
      <c r="I391" s="21">
        <f>'16'!G42</f>
        <v>92292.45</v>
      </c>
      <c r="J391" s="21" t="s">
        <v>404</v>
      </c>
      <c r="K391" s="22" t="str">
        <f>INDEX(PA_EXTRACAOITEM!C:C,MATCH(F391,PA_EXTRACAOITEM!A:A,0),0)</f>
        <v>Recolhimento (Valor Principal) - Março</v>
      </c>
      <c r="N391" s="11" t="s">
        <v>427</v>
      </c>
      <c r="O391" s="11" t="s">
        <v>1619</v>
      </c>
      <c r="P391" s="11" t="s">
        <v>429</v>
      </c>
    </row>
    <row r="392" spans="2:16" ht="12.75">
      <c r="B392" s="11" t="str">
        <f>INDEX(SUM!D:D,MATCH(SUM!$F$3,SUM!B:B,0),0)</f>
        <v>P071</v>
      </c>
      <c r="C392" s="12">
        <v>46</v>
      </c>
      <c r="D392" s="13" t="s">
        <v>1471</v>
      </c>
      <c r="E392" s="12">
        <f t="shared" si="6"/>
        <v>2022</v>
      </c>
      <c r="F392" s="20" t="s">
        <v>1620</v>
      </c>
      <c r="G392" s="13" t="s">
        <v>662</v>
      </c>
      <c r="H392" s="11" t="s">
        <v>1380</v>
      </c>
      <c r="I392" s="21">
        <f>'16'!G43</f>
        <v>79706.97</v>
      </c>
      <c r="J392" s="21" t="s">
        <v>404</v>
      </c>
      <c r="K392" s="22" t="str">
        <f>INDEX(PA_EXTRACAOITEM!C:C,MATCH(F392,PA_EXTRACAOITEM!A:A,0),0)</f>
        <v>Recolhimento (Valor Principal) - Abril</v>
      </c>
      <c r="N392" s="11" t="s">
        <v>432</v>
      </c>
      <c r="O392" s="11" t="s">
        <v>1621</v>
      </c>
      <c r="P392" s="11" t="s">
        <v>1622</v>
      </c>
    </row>
    <row r="393" spans="2:16" ht="12.75">
      <c r="B393" s="11" t="str">
        <f>INDEX(SUM!D:D,MATCH(SUM!$F$3,SUM!B:B,0),0)</f>
        <v>P071</v>
      </c>
      <c r="C393" s="12">
        <v>46</v>
      </c>
      <c r="D393" s="13" t="s">
        <v>1471</v>
      </c>
      <c r="E393" s="12">
        <f t="shared" si="6"/>
        <v>2022</v>
      </c>
      <c r="F393" s="20" t="s">
        <v>1623</v>
      </c>
      <c r="G393" s="13" t="s">
        <v>662</v>
      </c>
      <c r="H393" s="11" t="s">
        <v>1384</v>
      </c>
      <c r="I393" s="21">
        <f>'16'!G44</f>
        <v>79585.9</v>
      </c>
      <c r="J393" s="21" t="s">
        <v>404</v>
      </c>
      <c r="K393" s="22" t="str">
        <f>INDEX(PA_EXTRACAOITEM!C:C,MATCH(F393,PA_EXTRACAOITEM!A:A,0),0)</f>
        <v>Recolhimento (Valor Principal) - Maio</v>
      </c>
      <c r="N393" s="11" t="s">
        <v>1624</v>
      </c>
      <c r="O393" s="11" t="s">
        <v>1625</v>
      </c>
      <c r="P393" s="11" t="s">
        <v>1626</v>
      </c>
    </row>
    <row r="394" spans="2:16" ht="12.75">
      <c r="B394" s="11" t="str">
        <f>INDEX(SUM!D:D,MATCH(SUM!$F$3,SUM!B:B,0),0)</f>
        <v>P071</v>
      </c>
      <c r="C394" s="12">
        <v>46</v>
      </c>
      <c r="D394" s="13" t="s">
        <v>1471</v>
      </c>
      <c r="E394" s="12">
        <f aca="true" t="shared" si="7" ref="E394:E457">+$E$3</f>
        <v>2022</v>
      </c>
      <c r="F394" s="20" t="s">
        <v>1627</v>
      </c>
      <c r="G394" s="13" t="s">
        <v>662</v>
      </c>
      <c r="H394" s="11" t="s">
        <v>1388</v>
      </c>
      <c r="I394" s="21">
        <f>'16'!G45</f>
        <v>79538.62</v>
      </c>
      <c r="J394" s="21" t="s">
        <v>404</v>
      </c>
      <c r="K394" s="22" t="str">
        <f>INDEX(PA_EXTRACAOITEM!C:C,MATCH(F394,PA_EXTRACAOITEM!A:A,0),0)</f>
        <v>Recolhimento (Valor Principal) - Junho</v>
      </c>
      <c r="N394" s="11" t="s">
        <v>441</v>
      </c>
      <c r="O394" s="11" t="s">
        <v>1628</v>
      </c>
      <c r="P394" s="11" t="s">
        <v>1629</v>
      </c>
    </row>
    <row r="395" spans="2:16" ht="12.75">
      <c r="B395" s="11" t="str">
        <f>INDEX(SUM!D:D,MATCH(SUM!$F$3,SUM!B:B,0),0)</f>
        <v>P071</v>
      </c>
      <c r="C395" s="12">
        <v>46</v>
      </c>
      <c r="D395" s="13" t="s">
        <v>1471</v>
      </c>
      <c r="E395" s="12">
        <f t="shared" si="7"/>
        <v>2022</v>
      </c>
      <c r="F395" s="20" t="s">
        <v>1630</v>
      </c>
      <c r="G395" s="13" t="s">
        <v>662</v>
      </c>
      <c r="H395" s="11" t="s">
        <v>1392</v>
      </c>
      <c r="I395" s="21">
        <f>'16'!G46</f>
        <v>83840.11</v>
      </c>
      <c r="J395" s="21" t="s">
        <v>404</v>
      </c>
      <c r="K395" s="22" t="str">
        <f>INDEX(PA_EXTRACAOITEM!C:C,MATCH(F395,PA_EXTRACAOITEM!A:A,0),0)</f>
        <v>Recolhimento (Valor Principal) - Julho</v>
      </c>
      <c r="N395" s="11" t="s">
        <v>445</v>
      </c>
      <c r="O395" s="11" t="s">
        <v>1631</v>
      </c>
      <c r="P395" s="11" t="s">
        <v>1632</v>
      </c>
    </row>
    <row r="396" spans="2:15" ht="12.75">
      <c r="B396" s="11" t="str">
        <f>INDEX(SUM!D:D,MATCH(SUM!$F$3,SUM!B:B,0),0)</f>
        <v>P071</v>
      </c>
      <c r="C396" s="12">
        <v>46</v>
      </c>
      <c r="D396" s="13" t="s">
        <v>1471</v>
      </c>
      <c r="E396" s="12">
        <f t="shared" si="7"/>
        <v>2022</v>
      </c>
      <c r="F396" s="20" t="s">
        <v>1633</v>
      </c>
      <c r="G396" s="13" t="s">
        <v>662</v>
      </c>
      <c r="H396" s="11" t="s">
        <v>1396</v>
      </c>
      <c r="I396" s="21">
        <f>'16'!G47</f>
        <v>82959.16</v>
      </c>
      <c r="J396" s="21" t="s">
        <v>404</v>
      </c>
      <c r="K396" s="22" t="str">
        <f>INDEX(PA_EXTRACAOITEM!C:C,MATCH(F396,PA_EXTRACAOITEM!A:A,0),0)</f>
        <v>Recolhimento (Valor Principal) - Agosto</v>
      </c>
      <c r="N396" s="11" t="s">
        <v>449</v>
      </c>
      <c r="O396" s="11" t="s">
        <v>1634</v>
      </c>
    </row>
    <row r="397" spans="2:15" ht="12.75">
      <c r="B397" s="11" t="str">
        <f>INDEX(SUM!D:D,MATCH(SUM!$F$3,SUM!B:B,0),0)</f>
        <v>P071</v>
      </c>
      <c r="C397" s="12">
        <v>46</v>
      </c>
      <c r="D397" s="13" t="s">
        <v>1471</v>
      </c>
      <c r="E397" s="12">
        <f t="shared" si="7"/>
        <v>2022</v>
      </c>
      <c r="F397" s="20" t="s">
        <v>1635</v>
      </c>
      <c r="G397" s="13" t="s">
        <v>662</v>
      </c>
      <c r="H397" s="11" t="s">
        <v>1400</v>
      </c>
      <c r="I397" s="21">
        <f>'16'!G48</f>
        <v>83407.79</v>
      </c>
      <c r="J397" s="21" t="s">
        <v>404</v>
      </c>
      <c r="K397" s="22" t="str">
        <f>INDEX(PA_EXTRACAOITEM!C:C,MATCH(F397,PA_EXTRACAOITEM!A:A,0),0)</f>
        <v>Recolhimento (Valor Principal) - Setembro</v>
      </c>
      <c r="N397" s="11" t="s">
        <v>453</v>
      </c>
      <c r="O397" s="11" t="s">
        <v>1636</v>
      </c>
    </row>
    <row r="398" spans="2:15" ht="12.75">
      <c r="B398" s="11" t="str">
        <f>INDEX(SUM!D:D,MATCH(SUM!$F$3,SUM!B:B,0),0)</f>
        <v>P071</v>
      </c>
      <c r="C398" s="12">
        <v>46</v>
      </c>
      <c r="D398" s="13" t="s">
        <v>1471</v>
      </c>
      <c r="E398" s="12">
        <f t="shared" si="7"/>
        <v>2022</v>
      </c>
      <c r="F398" s="20" t="s">
        <v>1637</v>
      </c>
      <c r="G398" s="13" t="s">
        <v>662</v>
      </c>
      <c r="H398" s="11" t="s">
        <v>1404</v>
      </c>
      <c r="I398" s="21">
        <f>'16'!G49</f>
        <v>83479.99</v>
      </c>
      <c r="J398" s="21" t="s">
        <v>404</v>
      </c>
      <c r="K398" s="22" t="str">
        <f>INDEX(PA_EXTRACAOITEM!C:C,MATCH(F398,PA_EXTRACAOITEM!A:A,0),0)</f>
        <v>Recolhimento (Valor Principal) - Outubro</v>
      </c>
      <c r="N398" s="11" t="s">
        <v>457</v>
      </c>
      <c r="O398" s="11" t="s">
        <v>1638</v>
      </c>
    </row>
    <row r="399" spans="2:15" ht="12.75">
      <c r="B399" s="11" t="str">
        <f>INDEX(SUM!D:D,MATCH(SUM!$F$3,SUM!B:B,0),0)</f>
        <v>P071</v>
      </c>
      <c r="C399" s="12">
        <v>46</v>
      </c>
      <c r="D399" s="13" t="s">
        <v>1471</v>
      </c>
      <c r="E399" s="12">
        <f t="shared" si="7"/>
        <v>2022</v>
      </c>
      <c r="F399" s="20" t="s">
        <v>1639</v>
      </c>
      <c r="G399" s="13" t="s">
        <v>662</v>
      </c>
      <c r="H399" s="11" t="s">
        <v>1408</v>
      </c>
      <c r="I399" s="21">
        <f>'16'!G50</f>
        <v>82772.75</v>
      </c>
      <c r="J399" s="21" t="s">
        <v>404</v>
      </c>
      <c r="K399" s="22" t="str">
        <f>INDEX(PA_EXTRACAOITEM!C:C,MATCH(F399,PA_EXTRACAOITEM!A:A,0),0)</f>
        <v>Recolhimento (Valor Principal) - Novembro</v>
      </c>
      <c r="N399" s="11" t="s">
        <v>461</v>
      </c>
      <c r="O399" s="11" t="s">
        <v>1640</v>
      </c>
    </row>
    <row r="400" spans="2:15" ht="12.75">
      <c r="B400" s="11" t="str">
        <f>INDEX(SUM!D:D,MATCH(SUM!$F$3,SUM!B:B,0),0)</f>
        <v>P071</v>
      </c>
      <c r="C400" s="12">
        <v>46</v>
      </c>
      <c r="D400" s="13" t="s">
        <v>1471</v>
      </c>
      <c r="E400" s="12">
        <f t="shared" si="7"/>
        <v>2022</v>
      </c>
      <c r="F400" s="20" t="s">
        <v>1641</v>
      </c>
      <c r="G400" s="13" t="s">
        <v>662</v>
      </c>
      <c r="H400" s="11" t="s">
        <v>1412</v>
      </c>
      <c r="I400" s="21">
        <f>'16'!G51</f>
        <v>83036.6</v>
      </c>
      <c r="J400" s="21" t="s">
        <v>404</v>
      </c>
      <c r="K400" s="22" t="str">
        <f>INDEX(PA_EXTRACAOITEM!C:C,MATCH(F400,PA_EXTRACAOITEM!A:A,0),0)</f>
        <v>Recolhimento (Valor Principal) - Dezembro</v>
      </c>
      <c r="N400" s="11" t="s">
        <v>465</v>
      </c>
      <c r="O400" s="11" t="s">
        <v>1642</v>
      </c>
    </row>
    <row r="401" spans="2:15" ht="12.75">
      <c r="B401" s="11" t="str">
        <f>INDEX(SUM!D:D,MATCH(SUM!$F$3,SUM!B:B,0),0)</f>
        <v>P071</v>
      </c>
      <c r="C401" s="12">
        <v>46</v>
      </c>
      <c r="D401" s="13" t="s">
        <v>1471</v>
      </c>
      <c r="E401" s="12">
        <f t="shared" si="7"/>
        <v>2022</v>
      </c>
      <c r="F401" s="20" t="s">
        <v>1643</v>
      </c>
      <c r="G401" s="13" t="s">
        <v>662</v>
      </c>
      <c r="H401" s="11" t="s">
        <v>1416</v>
      </c>
      <c r="I401" s="21">
        <f>'16'!G52</f>
        <v>81726.45</v>
      </c>
      <c r="J401" s="21" t="s">
        <v>404</v>
      </c>
      <c r="K401" s="22" t="str">
        <f>INDEX(PA_EXTRACAOITEM!C:C,MATCH(F401,PA_EXTRACAOITEM!A:A,0),0)</f>
        <v>Recolhimento (Valor Principal) - 13° Salário</v>
      </c>
      <c r="N401" s="11" t="s">
        <v>469</v>
      </c>
      <c r="O401" s="11" t="s">
        <v>1644</v>
      </c>
    </row>
    <row r="402" spans="2:15" ht="12.75">
      <c r="B402" s="11" t="str">
        <f>INDEX(SUM!D:D,MATCH(SUM!$F$3,SUM!B:B,0),0)</f>
        <v>P071</v>
      </c>
      <c r="C402" s="12">
        <v>46</v>
      </c>
      <c r="D402" s="13" t="s">
        <v>1471</v>
      </c>
      <c r="E402" s="12">
        <f t="shared" si="7"/>
        <v>2022</v>
      </c>
      <c r="F402" s="20" t="s">
        <v>1645</v>
      </c>
      <c r="G402" s="13" t="s">
        <v>662</v>
      </c>
      <c r="H402" s="11" t="s">
        <v>1420</v>
      </c>
      <c r="I402" s="21">
        <f>'16'!H40</f>
        <v>0</v>
      </c>
      <c r="J402" s="21" t="s">
        <v>404</v>
      </c>
      <c r="K402" s="22" t="str">
        <f>INDEX(PA_EXTRACAOITEM!C:C,MATCH(F402,PA_EXTRACAOITEM!A:A,0),0)</f>
        <v>Recolhimento (Multas e Juros) - Janeiro</v>
      </c>
      <c r="N402" s="11" t="s">
        <v>473</v>
      </c>
      <c r="O402" s="11" t="s">
        <v>1646</v>
      </c>
    </row>
    <row r="403" spans="2:15" ht="12.75">
      <c r="B403" s="11" t="str">
        <f>INDEX(SUM!D:D,MATCH(SUM!$F$3,SUM!B:B,0),0)</f>
        <v>P071</v>
      </c>
      <c r="C403" s="12">
        <v>46</v>
      </c>
      <c r="D403" s="13" t="s">
        <v>1471</v>
      </c>
      <c r="E403" s="12">
        <f t="shared" si="7"/>
        <v>2022</v>
      </c>
      <c r="F403" s="20" t="s">
        <v>1647</v>
      </c>
      <c r="G403" s="13" t="s">
        <v>662</v>
      </c>
      <c r="H403" s="11" t="s">
        <v>1424</v>
      </c>
      <c r="I403" s="21">
        <f>'16'!H41</f>
        <v>0</v>
      </c>
      <c r="J403" s="21" t="s">
        <v>404</v>
      </c>
      <c r="K403" s="22" t="str">
        <f>INDEX(PA_EXTRACAOITEM!C:C,MATCH(F403,PA_EXTRACAOITEM!A:A,0),0)</f>
        <v>Recolhimento (Multas e Juros) - Fevereiro</v>
      </c>
      <c r="N403" s="11" t="s">
        <v>477</v>
      </c>
      <c r="O403" s="11" t="s">
        <v>1648</v>
      </c>
    </row>
    <row r="404" spans="2:16" ht="12.75">
      <c r="B404" s="11" t="str">
        <f>INDEX(SUM!D:D,MATCH(SUM!$F$3,SUM!B:B,0),0)</f>
        <v>P071</v>
      </c>
      <c r="C404" s="12">
        <v>46</v>
      </c>
      <c r="D404" s="13" t="s">
        <v>1471</v>
      </c>
      <c r="E404" s="12">
        <f t="shared" si="7"/>
        <v>2022</v>
      </c>
      <c r="F404" s="20" t="s">
        <v>1649</v>
      </c>
      <c r="G404" s="13" t="s">
        <v>662</v>
      </c>
      <c r="H404" s="11" t="s">
        <v>1428</v>
      </c>
      <c r="I404" s="21">
        <f>'16'!H42</f>
        <v>0</v>
      </c>
      <c r="J404" s="21" t="s">
        <v>404</v>
      </c>
      <c r="K404" s="22" t="str">
        <f>INDEX(PA_EXTRACAOITEM!C:C,MATCH(F404,PA_EXTRACAOITEM!A:A,0),0)</f>
        <v>Recolhimento (Multas e Juros) - Março</v>
      </c>
      <c r="N404" s="11" t="s">
        <v>1650</v>
      </c>
      <c r="O404" s="11" t="s">
        <v>1651</v>
      </c>
      <c r="P404" s="11" t="s">
        <v>1652</v>
      </c>
    </row>
    <row r="405" spans="2:16" ht="12.75">
      <c r="B405" s="11" t="str">
        <f>INDEX(SUM!D:D,MATCH(SUM!$F$3,SUM!B:B,0),0)</f>
        <v>P071</v>
      </c>
      <c r="C405" s="12">
        <v>46</v>
      </c>
      <c r="D405" s="13" t="s">
        <v>1471</v>
      </c>
      <c r="E405" s="12">
        <f t="shared" si="7"/>
        <v>2022</v>
      </c>
      <c r="F405" s="20" t="s">
        <v>1653</v>
      </c>
      <c r="G405" s="13" t="s">
        <v>662</v>
      </c>
      <c r="H405" s="11" t="s">
        <v>1432</v>
      </c>
      <c r="I405" s="21">
        <f>'16'!H43</f>
        <v>0</v>
      </c>
      <c r="J405" s="21" t="s">
        <v>404</v>
      </c>
      <c r="K405" s="22" t="str">
        <f>INDEX(PA_EXTRACAOITEM!C:C,MATCH(F405,PA_EXTRACAOITEM!A:A,0),0)</f>
        <v>Recolhimento (Multas e Juros) - Abril</v>
      </c>
      <c r="N405" s="11" t="s">
        <v>481</v>
      </c>
      <c r="O405" s="11" t="s">
        <v>482</v>
      </c>
      <c r="P405" s="11" t="s">
        <v>483</v>
      </c>
    </row>
    <row r="406" spans="2:16" ht="12.75">
      <c r="B406" s="11" t="str">
        <f>INDEX(SUM!D:D,MATCH(SUM!$F$3,SUM!B:B,0),0)</f>
        <v>P071</v>
      </c>
      <c r="C406" s="12">
        <v>46</v>
      </c>
      <c r="D406" s="13" t="s">
        <v>1471</v>
      </c>
      <c r="E406" s="12">
        <f t="shared" si="7"/>
        <v>2022</v>
      </c>
      <c r="F406" s="20" t="s">
        <v>1654</v>
      </c>
      <c r="G406" s="13" t="s">
        <v>662</v>
      </c>
      <c r="H406" s="11" t="s">
        <v>1436</v>
      </c>
      <c r="I406" s="21">
        <f>'16'!H44</f>
        <v>0</v>
      </c>
      <c r="J406" s="21" t="s">
        <v>404</v>
      </c>
      <c r="K406" s="22" t="str">
        <f>INDEX(PA_EXTRACAOITEM!C:C,MATCH(F406,PA_EXTRACAOITEM!A:A,0),0)</f>
        <v>Recolhimento (Multas e Juros) - Maio</v>
      </c>
      <c r="N406" s="11" t="s">
        <v>486</v>
      </c>
      <c r="O406" s="11" t="s">
        <v>487</v>
      </c>
      <c r="P406" s="11" t="s">
        <v>488</v>
      </c>
    </row>
    <row r="407" spans="2:16" ht="12.75">
      <c r="B407" s="11" t="str">
        <f>INDEX(SUM!D:D,MATCH(SUM!$F$3,SUM!B:B,0),0)</f>
        <v>P071</v>
      </c>
      <c r="C407" s="12">
        <v>46</v>
      </c>
      <c r="D407" s="13" t="s">
        <v>1471</v>
      </c>
      <c r="E407" s="12">
        <f t="shared" si="7"/>
        <v>2022</v>
      </c>
      <c r="F407" s="20" t="s">
        <v>1655</v>
      </c>
      <c r="G407" s="13" t="s">
        <v>662</v>
      </c>
      <c r="H407" s="11" t="s">
        <v>1440</v>
      </c>
      <c r="I407" s="21">
        <f>'16'!H45</f>
        <v>0</v>
      </c>
      <c r="J407" s="21" t="s">
        <v>404</v>
      </c>
      <c r="K407" s="22" t="str">
        <f>INDEX(PA_EXTRACAOITEM!C:C,MATCH(F407,PA_EXTRACAOITEM!A:A,0),0)</f>
        <v>Recolhimento (Multas e Juros) - Junho</v>
      </c>
      <c r="N407" s="11" t="s">
        <v>491</v>
      </c>
      <c r="O407" s="11" t="s">
        <v>492</v>
      </c>
      <c r="P407" s="11" t="s">
        <v>493</v>
      </c>
    </row>
    <row r="408" spans="2:16" ht="12.75">
      <c r="B408" s="11" t="str">
        <f>INDEX(SUM!D:D,MATCH(SUM!$F$3,SUM!B:B,0),0)</f>
        <v>P071</v>
      </c>
      <c r="C408" s="12">
        <v>46</v>
      </c>
      <c r="D408" s="13" t="s">
        <v>1471</v>
      </c>
      <c r="E408" s="12">
        <f t="shared" si="7"/>
        <v>2022</v>
      </c>
      <c r="F408" s="20" t="s">
        <v>1656</v>
      </c>
      <c r="G408" s="13" t="s">
        <v>662</v>
      </c>
      <c r="H408" s="11" t="s">
        <v>1444</v>
      </c>
      <c r="I408" s="21">
        <f>'16'!H46</f>
        <v>0</v>
      </c>
      <c r="J408" s="21" t="s">
        <v>404</v>
      </c>
      <c r="K408" s="22" t="str">
        <f>INDEX(PA_EXTRACAOITEM!C:C,MATCH(F408,PA_EXTRACAOITEM!A:A,0),0)</f>
        <v>Recolhimento (Multas e Juros) - Julho</v>
      </c>
      <c r="N408" s="11" t="s">
        <v>496</v>
      </c>
      <c r="O408" s="11" t="s">
        <v>497</v>
      </c>
      <c r="P408" s="11" t="s">
        <v>498</v>
      </c>
    </row>
    <row r="409" spans="2:16" ht="12.75">
      <c r="B409" s="11" t="str">
        <f>INDEX(SUM!D:D,MATCH(SUM!$F$3,SUM!B:B,0),0)</f>
        <v>P071</v>
      </c>
      <c r="C409" s="12">
        <v>46</v>
      </c>
      <c r="D409" s="13" t="s">
        <v>1471</v>
      </c>
      <c r="E409" s="12">
        <f t="shared" si="7"/>
        <v>2022</v>
      </c>
      <c r="F409" s="20" t="s">
        <v>1657</v>
      </c>
      <c r="G409" s="13" t="s">
        <v>662</v>
      </c>
      <c r="H409" s="11" t="s">
        <v>1448</v>
      </c>
      <c r="I409" s="21">
        <f>'16'!H47</f>
        <v>0</v>
      </c>
      <c r="J409" s="21" t="s">
        <v>404</v>
      </c>
      <c r="K409" s="22" t="str">
        <f>INDEX(PA_EXTRACAOITEM!C:C,MATCH(F409,PA_EXTRACAOITEM!A:A,0),0)</f>
        <v>Recolhimento (Multas e Juros) - Agosto</v>
      </c>
      <c r="N409" s="11" t="s">
        <v>1658</v>
      </c>
      <c r="O409" s="11" t="s">
        <v>805</v>
      </c>
      <c r="P409" s="11" t="s">
        <v>1659</v>
      </c>
    </row>
    <row r="410" spans="2:16" ht="12.75">
      <c r="B410" s="11" t="str">
        <f>INDEX(SUM!D:D,MATCH(SUM!$F$3,SUM!B:B,0),0)</f>
        <v>P071</v>
      </c>
      <c r="C410" s="12">
        <v>46</v>
      </c>
      <c r="D410" s="13" t="s">
        <v>1471</v>
      </c>
      <c r="E410" s="12">
        <f t="shared" si="7"/>
        <v>2022</v>
      </c>
      <c r="F410" s="20" t="s">
        <v>1660</v>
      </c>
      <c r="G410" s="13" t="s">
        <v>662</v>
      </c>
      <c r="H410" s="11" t="s">
        <v>1452</v>
      </c>
      <c r="I410" s="21">
        <f>'16'!H48</f>
        <v>0</v>
      </c>
      <c r="J410" s="21" t="s">
        <v>404</v>
      </c>
      <c r="K410" s="22" t="str">
        <f>INDEX(PA_EXTRACAOITEM!C:C,MATCH(F410,PA_EXTRACAOITEM!A:A,0),0)</f>
        <v>Recolhimento (Multas e Juros) - Setembro</v>
      </c>
      <c r="N410" s="11" t="s">
        <v>501</v>
      </c>
      <c r="O410" s="11" t="s">
        <v>760</v>
      </c>
      <c r="P410" s="11" t="s">
        <v>503</v>
      </c>
    </row>
    <row r="411" spans="2:16" ht="12.75">
      <c r="B411" s="11" t="str">
        <f>INDEX(SUM!D:D,MATCH(SUM!$F$3,SUM!B:B,0),0)</f>
        <v>P071</v>
      </c>
      <c r="C411" s="12">
        <v>46</v>
      </c>
      <c r="D411" s="13" t="s">
        <v>1471</v>
      </c>
      <c r="E411" s="12">
        <f t="shared" si="7"/>
        <v>2022</v>
      </c>
      <c r="F411" s="20" t="s">
        <v>1661</v>
      </c>
      <c r="G411" s="13" t="s">
        <v>662</v>
      </c>
      <c r="H411" s="11" t="s">
        <v>1456</v>
      </c>
      <c r="I411" s="21">
        <f>'16'!H49</f>
        <v>0</v>
      </c>
      <c r="J411" s="21" t="s">
        <v>404</v>
      </c>
      <c r="K411" s="22" t="str">
        <f>INDEX(PA_EXTRACAOITEM!C:C,MATCH(F411,PA_EXTRACAOITEM!A:A,0),0)</f>
        <v>Recolhimento (Multas e Juros) - Outubro</v>
      </c>
      <c r="N411" s="11" t="s">
        <v>506</v>
      </c>
      <c r="O411" s="11" t="s">
        <v>765</v>
      </c>
      <c r="P411" s="11" t="s">
        <v>508</v>
      </c>
    </row>
    <row r="412" spans="2:16" ht="12.75">
      <c r="B412" s="11" t="str">
        <f>INDEX(SUM!D:D,MATCH(SUM!$F$3,SUM!B:B,0),0)</f>
        <v>P071</v>
      </c>
      <c r="C412" s="12">
        <v>46</v>
      </c>
      <c r="D412" s="13" t="s">
        <v>1471</v>
      </c>
      <c r="E412" s="12">
        <f t="shared" si="7"/>
        <v>2022</v>
      </c>
      <c r="F412" s="20" t="s">
        <v>1662</v>
      </c>
      <c r="G412" s="13" t="s">
        <v>662</v>
      </c>
      <c r="H412" s="11" t="s">
        <v>1460</v>
      </c>
      <c r="I412" s="21">
        <f>'16'!H50</f>
        <v>0</v>
      </c>
      <c r="J412" s="21" t="s">
        <v>404</v>
      </c>
      <c r="K412" s="22" t="str">
        <f>INDEX(PA_EXTRACAOITEM!C:C,MATCH(F412,PA_EXTRACAOITEM!A:A,0),0)</f>
        <v>Recolhimento (Multas e Juros) - Novembro</v>
      </c>
      <c r="N412" s="11" t="s">
        <v>511</v>
      </c>
      <c r="O412" s="11" t="s">
        <v>770</v>
      </c>
      <c r="P412" s="11" t="s">
        <v>513</v>
      </c>
    </row>
    <row r="413" spans="2:16" ht="12.75">
      <c r="B413" s="11" t="str">
        <f>INDEX(SUM!D:D,MATCH(SUM!$F$3,SUM!B:B,0),0)</f>
        <v>P071</v>
      </c>
      <c r="C413" s="12">
        <v>46</v>
      </c>
      <c r="D413" s="13" t="s">
        <v>1471</v>
      </c>
      <c r="E413" s="12">
        <f t="shared" si="7"/>
        <v>2022</v>
      </c>
      <c r="F413" s="20" t="s">
        <v>1663</v>
      </c>
      <c r="G413" s="13" t="s">
        <v>662</v>
      </c>
      <c r="H413" s="11" t="s">
        <v>1464</v>
      </c>
      <c r="I413" s="21">
        <f>'16'!H51</f>
        <v>0</v>
      </c>
      <c r="J413" s="21" t="s">
        <v>404</v>
      </c>
      <c r="K413" s="22" t="str">
        <f>INDEX(PA_EXTRACAOITEM!C:C,MATCH(F413,PA_EXTRACAOITEM!A:A,0),0)</f>
        <v>Recolhimento (Multas e Juros) - Dezembro</v>
      </c>
      <c r="N413" s="11" t="s">
        <v>516</v>
      </c>
      <c r="O413" s="11" t="s">
        <v>1664</v>
      </c>
      <c r="P413" s="11" t="s">
        <v>518</v>
      </c>
    </row>
    <row r="414" spans="2:16" ht="12.75">
      <c r="B414" s="11" t="str">
        <f>INDEX(SUM!D:D,MATCH(SUM!$F$3,SUM!B:B,0),0)</f>
        <v>P071</v>
      </c>
      <c r="C414" s="12">
        <v>46</v>
      </c>
      <c r="D414" s="13" t="s">
        <v>1471</v>
      </c>
      <c r="E414" s="12">
        <f t="shared" si="7"/>
        <v>2022</v>
      </c>
      <c r="F414" s="20" t="s">
        <v>1665</v>
      </c>
      <c r="G414" s="13" t="s">
        <v>662</v>
      </c>
      <c r="H414" s="11" t="s">
        <v>1468</v>
      </c>
      <c r="I414" s="21">
        <f>'16'!H52</f>
        <v>0</v>
      </c>
      <c r="J414" s="21" t="s">
        <v>404</v>
      </c>
      <c r="K414" s="22" t="str">
        <f>INDEX(PA_EXTRACAOITEM!C:C,MATCH(F414,PA_EXTRACAOITEM!A:A,0),0)</f>
        <v>Recolhimento (Multas e Juros) - 13° Salário</v>
      </c>
      <c r="N414" s="11" t="s">
        <v>521</v>
      </c>
      <c r="O414" s="11" t="s">
        <v>1666</v>
      </c>
      <c r="P414" s="11" t="s">
        <v>429</v>
      </c>
    </row>
    <row r="415" spans="2:16" ht="12.75">
      <c r="B415" s="11" t="str">
        <f>INDEX(SUM!D:D,MATCH(SUM!$F$3,SUM!B:B,0),0)</f>
        <v>P071</v>
      </c>
      <c r="C415" s="12">
        <v>52</v>
      </c>
      <c r="D415" s="13" t="s">
        <v>1667</v>
      </c>
      <c r="E415" s="12">
        <f t="shared" si="7"/>
        <v>2022</v>
      </c>
      <c r="F415" s="20" t="s">
        <v>1668</v>
      </c>
      <c r="G415" s="13" t="s">
        <v>662</v>
      </c>
      <c r="H415" s="11" t="s">
        <v>1473</v>
      </c>
      <c r="I415" s="21">
        <f>'16'!D64</f>
        <v>223434.87</v>
      </c>
      <c r="J415" s="21" t="s">
        <v>404</v>
      </c>
      <c r="K415" s="22" t="str">
        <f>INDEX(PA_EXTRACAOITEM!C:C,MATCH(F415,PA_EXTRACAOITEM!A:A,0),0)</f>
        <v>Devida - Janeiro</v>
      </c>
      <c r="N415" s="11" t="s">
        <v>526</v>
      </c>
      <c r="O415" s="11" t="s">
        <v>1669</v>
      </c>
      <c r="P415" s="11" t="s">
        <v>595</v>
      </c>
    </row>
    <row r="416" spans="2:16" ht="12.75">
      <c r="B416" s="11" t="str">
        <f>INDEX(SUM!D:D,MATCH(SUM!$F$3,SUM!B:B,0),0)</f>
        <v>P071</v>
      </c>
      <c r="C416" s="12">
        <v>52</v>
      </c>
      <c r="D416" s="13" t="s">
        <v>1667</v>
      </c>
      <c r="E416" s="12">
        <f t="shared" si="7"/>
        <v>2022</v>
      </c>
      <c r="F416" s="20" t="s">
        <v>1670</v>
      </c>
      <c r="G416" s="13" t="s">
        <v>662</v>
      </c>
      <c r="H416" s="11" t="s">
        <v>1477</v>
      </c>
      <c r="I416" s="21">
        <f>'16'!D65</f>
        <v>255346</v>
      </c>
      <c r="J416" s="21" t="s">
        <v>404</v>
      </c>
      <c r="K416" s="22" t="str">
        <f>INDEX(PA_EXTRACAOITEM!C:C,MATCH(F416,PA_EXTRACAOITEM!A:A,0),0)</f>
        <v>Devida - Fevereiro</v>
      </c>
      <c r="N416" s="11" t="s">
        <v>1671</v>
      </c>
      <c r="O416" s="11" t="s">
        <v>1672</v>
      </c>
      <c r="P416" s="11" t="s">
        <v>1626</v>
      </c>
    </row>
    <row r="417" spans="2:15" ht="12.75">
      <c r="B417" s="11" t="str">
        <f>INDEX(SUM!D:D,MATCH(SUM!$F$3,SUM!B:B,0),0)</f>
        <v>P071</v>
      </c>
      <c r="C417" s="12">
        <v>52</v>
      </c>
      <c r="D417" s="13" t="s">
        <v>1667</v>
      </c>
      <c r="E417" s="12">
        <f t="shared" si="7"/>
        <v>2022</v>
      </c>
      <c r="F417" s="20" t="s">
        <v>1673</v>
      </c>
      <c r="G417" s="13" t="s">
        <v>662</v>
      </c>
      <c r="H417" s="11" t="s">
        <v>1481</v>
      </c>
      <c r="I417" s="21">
        <f>'16'!D66</f>
        <v>292218.61</v>
      </c>
      <c r="J417" s="21" t="s">
        <v>404</v>
      </c>
      <c r="K417" s="22" t="str">
        <f>INDEX(PA_EXTRACAOITEM!C:C,MATCH(F417,PA_EXTRACAOITEM!A:A,0),0)</f>
        <v>Devida - Março</v>
      </c>
      <c r="N417" s="11" t="s">
        <v>533</v>
      </c>
      <c r="O417" s="11" t="s">
        <v>1674</v>
      </c>
    </row>
    <row r="418" spans="2:15" ht="12.75">
      <c r="B418" s="11" t="str">
        <f>INDEX(SUM!D:D,MATCH(SUM!$F$3,SUM!B:B,0),0)</f>
        <v>P071</v>
      </c>
      <c r="C418" s="12">
        <v>52</v>
      </c>
      <c r="D418" s="13" t="s">
        <v>1667</v>
      </c>
      <c r="E418" s="12">
        <f t="shared" si="7"/>
        <v>2022</v>
      </c>
      <c r="F418" s="20" t="s">
        <v>1675</v>
      </c>
      <c r="G418" s="13" t="s">
        <v>662</v>
      </c>
      <c r="H418" s="11" t="s">
        <v>1485</v>
      </c>
      <c r="I418" s="21">
        <f>'16'!D67</f>
        <v>252369.95</v>
      </c>
      <c r="J418" s="21" t="s">
        <v>404</v>
      </c>
      <c r="K418" s="22" t="str">
        <f>INDEX(PA_EXTRACAOITEM!C:C,MATCH(F418,PA_EXTRACAOITEM!A:A,0),0)</f>
        <v>Devida - Abril</v>
      </c>
      <c r="N418" s="11" t="s">
        <v>537</v>
      </c>
      <c r="O418" s="11" t="s">
        <v>1676</v>
      </c>
    </row>
    <row r="419" spans="2:15" ht="12.75">
      <c r="B419" s="11" t="str">
        <f>INDEX(SUM!D:D,MATCH(SUM!$F$3,SUM!B:B,0),0)</f>
        <v>P071</v>
      </c>
      <c r="C419" s="12">
        <v>52</v>
      </c>
      <c r="D419" s="13" t="s">
        <v>1667</v>
      </c>
      <c r="E419" s="12">
        <f t="shared" si="7"/>
        <v>2022</v>
      </c>
      <c r="F419" s="20" t="s">
        <v>1677</v>
      </c>
      <c r="G419" s="13" t="s">
        <v>662</v>
      </c>
      <c r="H419" s="11" t="s">
        <v>1489</v>
      </c>
      <c r="I419" s="21">
        <f>'16'!D68</f>
        <v>251986.61</v>
      </c>
      <c r="J419" s="21" t="s">
        <v>404</v>
      </c>
      <c r="K419" s="22" t="str">
        <f>INDEX(PA_EXTRACAOITEM!C:C,MATCH(F419,PA_EXTRACAOITEM!A:A,0),0)</f>
        <v>Devida - Maio</v>
      </c>
      <c r="N419" s="11" t="s">
        <v>541</v>
      </c>
      <c r="O419" s="11" t="s">
        <v>1678</v>
      </c>
    </row>
    <row r="420" spans="2:15" ht="12.75">
      <c r="B420" s="11" t="str">
        <f>INDEX(SUM!D:D,MATCH(SUM!$F$3,SUM!B:B,0),0)</f>
        <v>P071</v>
      </c>
      <c r="C420" s="12">
        <v>52</v>
      </c>
      <c r="D420" s="13" t="s">
        <v>1667</v>
      </c>
      <c r="E420" s="12">
        <f t="shared" si="7"/>
        <v>2022</v>
      </c>
      <c r="F420" s="20" t="s">
        <v>1679</v>
      </c>
      <c r="G420" s="13" t="s">
        <v>662</v>
      </c>
      <c r="H420" s="11" t="s">
        <v>1493</v>
      </c>
      <c r="I420" s="21">
        <f>'16'!D69</f>
        <v>251836.92</v>
      </c>
      <c r="J420" s="21" t="s">
        <v>404</v>
      </c>
      <c r="K420" s="22" t="str">
        <f>INDEX(PA_EXTRACAOITEM!C:C,MATCH(F420,PA_EXTRACAOITEM!A:A,0),0)</f>
        <v>Devida - Junho</v>
      </c>
      <c r="N420" s="11" t="s">
        <v>545</v>
      </c>
      <c r="O420" s="11" t="s">
        <v>1680</v>
      </c>
    </row>
    <row r="421" spans="2:15" ht="12.75">
      <c r="B421" s="11" t="str">
        <f>INDEX(SUM!D:D,MATCH(SUM!$F$3,SUM!B:B,0),0)</f>
        <v>P071</v>
      </c>
      <c r="C421" s="12">
        <v>52</v>
      </c>
      <c r="D421" s="13" t="s">
        <v>1667</v>
      </c>
      <c r="E421" s="12">
        <f t="shared" si="7"/>
        <v>2022</v>
      </c>
      <c r="F421" s="20" t="s">
        <v>1681</v>
      </c>
      <c r="G421" s="13" t="s">
        <v>662</v>
      </c>
      <c r="H421" s="11" t="s">
        <v>1497</v>
      </c>
      <c r="I421" s="21">
        <f>'16'!D70</f>
        <v>265456.31</v>
      </c>
      <c r="J421" s="21" t="s">
        <v>404</v>
      </c>
      <c r="K421" s="22" t="str">
        <f>INDEX(PA_EXTRACAOITEM!C:C,MATCH(F421,PA_EXTRACAOITEM!A:A,0),0)</f>
        <v>Devida - Julho</v>
      </c>
      <c r="N421" s="11" t="s">
        <v>549</v>
      </c>
      <c r="O421" s="11" t="s">
        <v>1682</v>
      </c>
    </row>
    <row r="422" spans="2:15" ht="12.75">
      <c r="B422" s="11" t="str">
        <f>INDEX(SUM!D:D,MATCH(SUM!$F$3,SUM!B:B,0),0)</f>
        <v>P071</v>
      </c>
      <c r="C422" s="12">
        <v>52</v>
      </c>
      <c r="D422" s="13" t="s">
        <v>1667</v>
      </c>
      <c r="E422" s="12">
        <f t="shared" si="7"/>
        <v>2022</v>
      </c>
      <c r="F422" s="20" t="s">
        <v>1683</v>
      </c>
      <c r="G422" s="13" t="s">
        <v>662</v>
      </c>
      <c r="H422" s="11" t="s">
        <v>1501</v>
      </c>
      <c r="I422" s="21">
        <f>'16'!D71</f>
        <v>262667</v>
      </c>
      <c r="J422" s="21" t="s">
        <v>404</v>
      </c>
      <c r="K422" s="22" t="str">
        <f>INDEX(PA_EXTRACAOITEM!C:C,MATCH(F422,PA_EXTRACAOITEM!A:A,0),0)</f>
        <v>Devida - Agosto</v>
      </c>
      <c r="N422" s="11" t="s">
        <v>553</v>
      </c>
      <c r="O422" s="11" t="s">
        <v>1684</v>
      </c>
    </row>
    <row r="423" spans="2:15" ht="12.75">
      <c r="B423" s="11" t="str">
        <f>INDEX(SUM!D:D,MATCH(SUM!$F$3,SUM!B:B,0),0)</f>
        <v>P071</v>
      </c>
      <c r="C423" s="12">
        <v>52</v>
      </c>
      <c r="D423" s="13" t="s">
        <v>1667</v>
      </c>
      <c r="E423" s="12">
        <f t="shared" si="7"/>
        <v>2022</v>
      </c>
      <c r="F423" s="20" t="s">
        <v>1685</v>
      </c>
      <c r="G423" s="13" t="s">
        <v>662</v>
      </c>
      <c r="H423" s="11" t="s">
        <v>1505</v>
      </c>
      <c r="I423" s="21">
        <f>'16'!D72</f>
        <v>264087.49</v>
      </c>
      <c r="J423" s="21" t="s">
        <v>404</v>
      </c>
      <c r="K423" s="22" t="str">
        <f>INDEX(PA_EXTRACAOITEM!C:C,MATCH(F423,PA_EXTRACAOITEM!A:A,0),0)</f>
        <v>Devida - Setembro</v>
      </c>
      <c r="N423" s="11" t="s">
        <v>557</v>
      </c>
      <c r="O423" s="11" t="s">
        <v>1686</v>
      </c>
    </row>
    <row r="424" spans="2:15" ht="12.75">
      <c r="B424" s="11" t="str">
        <f>INDEX(SUM!D:D,MATCH(SUM!$F$3,SUM!B:B,0),0)</f>
        <v>P071</v>
      </c>
      <c r="C424" s="12">
        <v>52</v>
      </c>
      <c r="D424" s="13" t="s">
        <v>1667</v>
      </c>
      <c r="E424" s="12">
        <f t="shared" si="7"/>
        <v>2022</v>
      </c>
      <c r="F424" s="20" t="s">
        <v>1687</v>
      </c>
      <c r="G424" s="13" t="s">
        <v>662</v>
      </c>
      <c r="H424" s="11" t="s">
        <v>1509</v>
      </c>
      <c r="I424" s="21">
        <f>'16'!D73</f>
        <v>264316.18</v>
      </c>
      <c r="J424" s="21" t="s">
        <v>404</v>
      </c>
      <c r="K424" s="22" t="str">
        <f>INDEX(PA_EXTRACAOITEM!C:C,MATCH(F424,PA_EXTRACAOITEM!A:A,0),0)</f>
        <v>Devida - Outubro</v>
      </c>
      <c r="N424" s="11" t="s">
        <v>561</v>
      </c>
      <c r="O424" s="11" t="s">
        <v>1688</v>
      </c>
    </row>
    <row r="425" spans="2:15" ht="12.75">
      <c r="B425" s="11" t="str">
        <f>INDEX(SUM!D:D,MATCH(SUM!$F$3,SUM!B:B,0),0)</f>
        <v>P071</v>
      </c>
      <c r="C425" s="12">
        <v>52</v>
      </c>
      <c r="D425" s="13" t="s">
        <v>1667</v>
      </c>
      <c r="E425" s="12">
        <f t="shared" si="7"/>
        <v>2022</v>
      </c>
      <c r="F425" s="20" t="s">
        <v>1689</v>
      </c>
      <c r="G425" s="13" t="s">
        <v>662</v>
      </c>
      <c r="H425" s="11" t="s">
        <v>1513</v>
      </c>
      <c r="I425" s="21">
        <f>'16'!D74</f>
        <v>262076.91</v>
      </c>
      <c r="J425" s="21" t="s">
        <v>404</v>
      </c>
      <c r="K425" s="22" t="str">
        <f>INDEX(PA_EXTRACAOITEM!C:C,MATCH(F425,PA_EXTRACAOITEM!A:A,0),0)</f>
        <v>Devida - Novembro</v>
      </c>
      <c r="N425" s="11" t="s">
        <v>565</v>
      </c>
      <c r="O425" s="11" t="s">
        <v>1690</v>
      </c>
    </row>
    <row r="426" spans="2:15" ht="12.75">
      <c r="B426" s="11" t="str">
        <f>INDEX(SUM!D:D,MATCH(SUM!$F$3,SUM!B:B,0),0)</f>
        <v>P071</v>
      </c>
      <c r="C426" s="12">
        <v>52</v>
      </c>
      <c r="D426" s="13" t="s">
        <v>1667</v>
      </c>
      <c r="E426" s="12">
        <f t="shared" si="7"/>
        <v>2022</v>
      </c>
      <c r="F426" s="20" t="s">
        <v>1691</v>
      </c>
      <c r="G426" s="13" t="s">
        <v>662</v>
      </c>
      <c r="H426" s="11" t="s">
        <v>1517</v>
      </c>
      <c r="I426" s="21">
        <f>'16'!D75</f>
        <v>262912.34</v>
      </c>
      <c r="J426" s="21" t="s">
        <v>404</v>
      </c>
      <c r="K426" s="22" t="str">
        <f>INDEX(PA_EXTRACAOITEM!C:C,MATCH(F426,PA_EXTRACAOITEM!A:A,0),0)</f>
        <v>Devida - Dezembro</v>
      </c>
      <c r="N426" s="11" t="s">
        <v>569</v>
      </c>
      <c r="O426" s="11" t="s">
        <v>1692</v>
      </c>
    </row>
    <row r="427" spans="2:16" ht="12.75">
      <c r="B427" s="11" t="str">
        <f>INDEX(SUM!D:D,MATCH(SUM!$F$3,SUM!B:B,0),0)</f>
        <v>P071</v>
      </c>
      <c r="C427" s="12">
        <v>52</v>
      </c>
      <c r="D427" s="13" t="s">
        <v>1667</v>
      </c>
      <c r="E427" s="12">
        <f t="shared" si="7"/>
        <v>2022</v>
      </c>
      <c r="F427" s="20" t="s">
        <v>1693</v>
      </c>
      <c r="G427" s="13" t="s">
        <v>662</v>
      </c>
      <c r="H427" s="11" t="s">
        <v>1521</v>
      </c>
      <c r="I427" s="21">
        <f>'16'!D76</f>
        <v>258764.26</v>
      </c>
      <c r="J427" s="21" t="s">
        <v>404</v>
      </c>
      <c r="K427" s="22" t="str">
        <f>INDEX(PA_EXTRACAOITEM!C:C,MATCH(F427,PA_EXTRACAOITEM!A:A,0),0)</f>
        <v>Devida - 13° Salário</v>
      </c>
      <c r="N427" s="11" t="s">
        <v>573</v>
      </c>
      <c r="O427" s="11" t="s">
        <v>1694</v>
      </c>
      <c r="P427" s="11" t="s">
        <v>575</v>
      </c>
    </row>
    <row r="428" spans="2:16" ht="12.75">
      <c r="B428" s="11" t="str">
        <f>INDEX(SUM!D:D,MATCH(SUM!$F$3,SUM!B:B,0),0)</f>
        <v>P071</v>
      </c>
      <c r="C428" s="12">
        <v>52</v>
      </c>
      <c r="D428" s="13" t="s">
        <v>1667</v>
      </c>
      <c r="E428" s="12">
        <f t="shared" si="7"/>
        <v>2022</v>
      </c>
      <c r="F428" s="20" t="s">
        <v>1695</v>
      </c>
      <c r="G428" s="13" t="s">
        <v>662</v>
      </c>
      <c r="H428" s="11" t="s">
        <v>1316</v>
      </c>
      <c r="I428" s="21">
        <f>'16'!E64</f>
        <v>223434.87</v>
      </c>
      <c r="J428" s="21" t="s">
        <v>404</v>
      </c>
      <c r="K428" s="22" t="str">
        <f>INDEX(PA_EXTRACAOITEM!C:C,MATCH(F428,PA_EXTRACAOITEM!A:A,0),0)</f>
        <v>Contabilizada - Janeiro</v>
      </c>
      <c r="N428" s="11" t="s">
        <v>578</v>
      </c>
      <c r="O428" s="11" t="s">
        <v>775</v>
      </c>
      <c r="P428" s="11" t="s">
        <v>1696</v>
      </c>
    </row>
    <row r="429" spans="2:16" ht="12.75">
      <c r="B429" s="11" t="str">
        <f>INDEX(SUM!D:D,MATCH(SUM!$F$3,SUM!B:B,0),0)</f>
        <v>P071</v>
      </c>
      <c r="C429" s="12">
        <v>52</v>
      </c>
      <c r="D429" s="13" t="s">
        <v>1667</v>
      </c>
      <c r="E429" s="12">
        <f t="shared" si="7"/>
        <v>2022</v>
      </c>
      <c r="F429" s="20" t="s">
        <v>1697</v>
      </c>
      <c r="G429" s="13" t="s">
        <v>662</v>
      </c>
      <c r="H429" s="11" t="s">
        <v>1320</v>
      </c>
      <c r="I429" s="21">
        <f>'16'!E65</f>
        <v>255346</v>
      </c>
      <c r="J429" s="21" t="s">
        <v>404</v>
      </c>
      <c r="K429" s="22" t="str">
        <f>INDEX(PA_EXTRACAOITEM!C:C,MATCH(F429,PA_EXTRACAOITEM!A:A,0),0)</f>
        <v>Contabilizada - Fevereiro</v>
      </c>
      <c r="N429" s="11" t="s">
        <v>1698</v>
      </c>
      <c r="O429" s="11" t="s">
        <v>986</v>
      </c>
      <c r="P429" s="11" t="s">
        <v>1699</v>
      </c>
    </row>
    <row r="430" spans="2:16" ht="12.75">
      <c r="B430" s="11" t="str">
        <f>INDEX(SUM!D:D,MATCH(SUM!$F$3,SUM!B:B,0),0)</f>
        <v>P071</v>
      </c>
      <c r="C430" s="12">
        <v>52</v>
      </c>
      <c r="D430" s="13" t="s">
        <v>1667</v>
      </c>
      <c r="E430" s="12">
        <f t="shared" si="7"/>
        <v>2022</v>
      </c>
      <c r="F430" s="20" t="s">
        <v>1700</v>
      </c>
      <c r="G430" s="13" t="s">
        <v>662</v>
      </c>
      <c r="H430" s="11" t="s">
        <v>1324</v>
      </c>
      <c r="I430" s="21">
        <f>'16'!E66</f>
        <v>292218.61</v>
      </c>
      <c r="J430" s="21" t="s">
        <v>404</v>
      </c>
      <c r="K430" s="22" t="str">
        <f>INDEX(PA_EXTRACAOITEM!C:C,MATCH(F430,PA_EXTRACAOITEM!A:A,0),0)</f>
        <v>Contabilizada - Março</v>
      </c>
      <c r="N430" s="11" t="s">
        <v>583</v>
      </c>
      <c r="O430" s="11" t="s">
        <v>852</v>
      </c>
      <c r="P430" s="11" t="s">
        <v>1701</v>
      </c>
    </row>
    <row r="431" spans="2:16" ht="12.75">
      <c r="B431" s="11" t="str">
        <f>INDEX(SUM!D:D,MATCH(SUM!$F$3,SUM!B:B,0),0)</f>
        <v>P071</v>
      </c>
      <c r="C431" s="12">
        <v>52</v>
      </c>
      <c r="D431" s="13" t="s">
        <v>1667</v>
      </c>
      <c r="E431" s="12">
        <f t="shared" si="7"/>
        <v>2022</v>
      </c>
      <c r="F431" s="20" t="s">
        <v>1702</v>
      </c>
      <c r="G431" s="13" t="s">
        <v>662</v>
      </c>
      <c r="H431" s="11" t="s">
        <v>1328</v>
      </c>
      <c r="I431" s="21">
        <f>'16'!E67</f>
        <v>252369.95</v>
      </c>
      <c r="J431" s="21" t="s">
        <v>404</v>
      </c>
      <c r="K431" s="22" t="str">
        <f>INDEX(PA_EXTRACAOITEM!C:C,MATCH(F431,PA_EXTRACAOITEM!A:A,0),0)</f>
        <v>Contabilizada - Abril</v>
      </c>
      <c r="N431" s="11" t="s">
        <v>588</v>
      </c>
      <c r="O431" s="11" t="s">
        <v>857</v>
      </c>
      <c r="P431" s="11" t="s">
        <v>1703</v>
      </c>
    </row>
    <row r="432" spans="2:16" ht="12.75">
      <c r="B432" s="11" t="str">
        <f>INDEX(SUM!D:D,MATCH(SUM!$F$3,SUM!B:B,0),0)</f>
        <v>P071</v>
      </c>
      <c r="C432" s="12">
        <v>52</v>
      </c>
      <c r="D432" s="13" t="s">
        <v>1667</v>
      </c>
      <c r="E432" s="12">
        <f t="shared" si="7"/>
        <v>2022</v>
      </c>
      <c r="F432" s="20" t="s">
        <v>1704</v>
      </c>
      <c r="G432" s="13" t="s">
        <v>662</v>
      </c>
      <c r="H432" s="11" t="s">
        <v>1332</v>
      </c>
      <c r="I432" s="21">
        <f>'16'!E68</f>
        <v>251986.61</v>
      </c>
      <c r="J432" s="21" t="s">
        <v>404</v>
      </c>
      <c r="K432" s="22" t="str">
        <f>INDEX(PA_EXTRACAOITEM!C:C,MATCH(F432,PA_EXTRACAOITEM!A:A,0),0)</f>
        <v>Contabilizada - Maio</v>
      </c>
      <c r="N432" s="11" t="s">
        <v>593</v>
      </c>
      <c r="O432" s="11" t="s">
        <v>862</v>
      </c>
      <c r="P432" s="11" t="s">
        <v>595</v>
      </c>
    </row>
    <row r="433" spans="2:16" ht="12.75">
      <c r="B433" s="11" t="str">
        <f>INDEX(SUM!D:D,MATCH(SUM!$F$3,SUM!B:B,0),0)</f>
        <v>P071</v>
      </c>
      <c r="C433" s="12">
        <v>52</v>
      </c>
      <c r="D433" s="13" t="s">
        <v>1667</v>
      </c>
      <c r="E433" s="12">
        <f t="shared" si="7"/>
        <v>2022</v>
      </c>
      <c r="F433" s="20" t="s">
        <v>1705</v>
      </c>
      <c r="G433" s="13" t="s">
        <v>662</v>
      </c>
      <c r="H433" s="11" t="s">
        <v>1336</v>
      </c>
      <c r="I433" s="21">
        <f>'16'!E69</f>
        <v>251836.92</v>
      </c>
      <c r="J433" s="21" t="s">
        <v>404</v>
      </c>
      <c r="K433" s="22" t="str">
        <f>INDEX(PA_EXTRACAOITEM!C:C,MATCH(F433,PA_EXTRACAOITEM!A:A,0),0)</f>
        <v>Contabilizada - Junho</v>
      </c>
      <c r="N433" s="11" t="s">
        <v>1706</v>
      </c>
      <c r="O433" s="11" t="s">
        <v>868</v>
      </c>
      <c r="P433" s="11" t="s">
        <v>1707</v>
      </c>
    </row>
    <row r="434" spans="2:16" ht="12.75">
      <c r="B434" s="11" t="str">
        <f>INDEX(SUM!D:D,MATCH(SUM!$F$3,SUM!B:B,0),0)</f>
        <v>P071</v>
      </c>
      <c r="C434" s="12">
        <v>52</v>
      </c>
      <c r="D434" s="13" t="s">
        <v>1667</v>
      </c>
      <c r="E434" s="12">
        <f t="shared" si="7"/>
        <v>2022</v>
      </c>
      <c r="F434" s="20" t="s">
        <v>1708</v>
      </c>
      <c r="G434" s="13" t="s">
        <v>662</v>
      </c>
      <c r="H434" s="11" t="s">
        <v>1340</v>
      </c>
      <c r="I434" s="21">
        <f>'16'!E70</f>
        <v>265456.31</v>
      </c>
      <c r="J434" s="21" t="s">
        <v>404</v>
      </c>
      <c r="K434" s="22" t="str">
        <f>INDEX(PA_EXTRACAOITEM!C:C,MATCH(F434,PA_EXTRACAOITEM!A:A,0),0)</f>
        <v>Contabilizada - Julho</v>
      </c>
      <c r="N434" s="11" t="s">
        <v>598</v>
      </c>
      <c r="O434" s="11" t="s">
        <v>1709</v>
      </c>
      <c r="P434" s="11" t="s">
        <v>600</v>
      </c>
    </row>
    <row r="435" spans="2:16" ht="12.75">
      <c r="B435" s="11" t="str">
        <f>INDEX(SUM!D:D,MATCH(SUM!$F$3,SUM!B:B,0),0)</f>
        <v>P071</v>
      </c>
      <c r="C435" s="12">
        <v>52</v>
      </c>
      <c r="D435" s="13" t="s">
        <v>1667</v>
      </c>
      <c r="E435" s="12">
        <f t="shared" si="7"/>
        <v>2022</v>
      </c>
      <c r="F435" s="20" t="s">
        <v>1710</v>
      </c>
      <c r="G435" s="13" t="s">
        <v>662</v>
      </c>
      <c r="H435" s="11" t="s">
        <v>1344</v>
      </c>
      <c r="I435" s="21">
        <f>'16'!E71</f>
        <v>262667</v>
      </c>
      <c r="J435" s="21" t="s">
        <v>404</v>
      </c>
      <c r="K435" s="22" t="str">
        <f>INDEX(PA_EXTRACAOITEM!C:C,MATCH(F435,PA_EXTRACAOITEM!A:A,0),0)</f>
        <v>Contabilizada - Agosto</v>
      </c>
      <c r="N435" s="11" t="s">
        <v>603</v>
      </c>
      <c r="O435" s="11" t="s">
        <v>1711</v>
      </c>
      <c r="P435" s="11" t="s">
        <v>605</v>
      </c>
    </row>
    <row r="436" spans="2:16" ht="12.75">
      <c r="B436" s="11" t="str">
        <f>INDEX(SUM!D:D,MATCH(SUM!$F$3,SUM!B:B,0),0)</f>
        <v>P071</v>
      </c>
      <c r="C436" s="12">
        <v>52</v>
      </c>
      <c r="D436" s="13" t="s">
        <v>1667</v>
      </c>
      <c r="E436" s="12">
        <f t="shared" si="7"/>
        <v>2022</v>
      </c>
      <c r="F436" s="20" t="s">
        <v>1712</v>
      </c>
      <c r="G436" s="13" t="s">
        <v>662</v>
      </c>
      <c r="H436" s="11" t="s">
        <v>1348</v>
      </c>
      <c r="I436" s="21">
        <f>'16'!E72</f>
        <v>264087.49</v>
      </c>
      <c r="J436" s="21" t="s">
        <v>404</v>
      </c>
      <c r="K436" s="22" t="str">
        <f>INDEX(PA_EXTRACAOITEM!C:C,MATCH(F436,PA_EXTRACAOITEM!A:A,0),0)</f>
        <v>Contabilizada - Setembro</v>
      </c>
      <c r="N436" s="11" t="s">
        <v>1713</v>
      </c>
      <c r="O436" s="11" t="s">
        <v>873</v>
      </c>
      <c r="P436" s="11" t="s">
        <v>1714</v>
      </c>
    </row>
    <row r="437" spans="2:15" ht="12.75">
      <c r="B437" s="11" t="str">
        <f>INDEX(SUM!D:D,MATCH(SUM!$F$3,SUM!B:B,0),0)</f>
        <v>P071</v>
      </c>
      <c r="C437" s="12">
        <v>52</v>
      </c>
      <c r="D437" s="13" t="s">
        <v>1667</v>
      </c>
      <c r="E437" s="12">
        <f t="shared" si="7"/>
        <v>2022</v>
      </c>
      <c r="F437" s="20" t="s">
        <v>1715</v>
      </c>
      <c r="G437" s="13" t="s">
        <v>662</v>
      </c>
      <c r="H437" s="11" t="s">
        <v>1352</v>
      </c>
      <c r="I437" s="21">
        <f>'16'!E73</f>
        <v>264316.18</v>
      </c>
      <c r="J437" s="21" t="s">
        <v>404</v>
      </c>
      <c r="K437" s="22" t="str">
        <f>INDEX(PA_EXTRACAOITEM!C:C,MATCH(F437,PA_EXTRACAOITEM!A:A,0),0)</f>
        <v>Contabilizada - Outubro</v>
      </c>
      <c r="N437" s="11" t="s">
        <v>608</v>
      </c>
      <c r="O437" s="11" t="s">
        <v>1716</v>
      </c>
    </row>
    <row r="438" spans="2:15" ht="12.75">
      <c r="B438" s="11" t="str">
        <f>INDEX(SUM!D:D,MATCH(SUM!$F$3,SUM!B:B,0),0)</f>
        <v>P071</v>
      </c>
      <c r="C438" s="12">
        <v>52</v>
      </c>
      <c r="D438" s="13" t="s">
        <v>1667</v>
      </c>
      <c r="E438" s="12">
        <f t="shared" si="7"/>
        <v>2022</v>
      </c>
      <c r="F438" s="20" t="s">
        <v>1717</v>
      </c>
      <c r="G438" s="13" t="s">
        <v>662</v>
      </c>
      <c r="H438" s="11" t="s">
        <v>1356</v>
      </c>
      <c r="I438" s="21">
        <f>'16'!E74</f>
        <v>262076.91</v>
      </c>
      <c r="J438" s="21" t="s">
        <v>404</v>
      </c>
      <c r="K438" s="22" t="str">
        <f>INDEX(PA_EXTRACAOITEM!C:C,MATCH(F438,PA_EXTRACAOITEM!A:A,0),0)</f>
        <v>Contabilizada - Novembro</v>
      </c>
      <c r="N438" s="11" t="s">
        <v>612</v>
      </c>
      <c r="O438" s="11" t="s">
        <v>1718</v>
      </c>
    </row>
    <row r="439" spans="2:15" ht="12.75">
      <c r="B439" s="11" t="str">
        <f>INDEX(SUM!D:D,MATCH(SUM!$F$3,SUM!B:B,0),0)</f>
        <v>P071</v>
      </c>
      <c r="C439" s="12">
        <v>52</v>
      </c>
      <c r="D439" s="13" t="s">
        <v>1667</v>
      </c>
      <c r="E439" s="12">
        <f t="shared" si="7"/>
        <v>2022</v>
      </c>
      <c r="F439" s="20" t="s">
        <v>1719</v>
      </c>
      <c r="G439" s="13" t="s">
        <v>662</v>
      </c>
      <c r="H439" s="11" t="s">
        <v>1360</v>
      </c>
      <c r="I439" s="21">
        <f>'16'!E75</f>
        <v>262912.34</v>
      </c>
      <c r="J439" s="21" t="s">
        <v>404</v>
      </c>
      <c r="K439" s="22" t="str">
        <f>INDEX(PA_EXTRACAOITEM!C:C,MATCH(F439,PA_EXTRACAOITEM!A:A,0),0)</f>
        <v>Contabilizada - Dezembro</v>
      </c>
      <c r="N439" s="11" t="s">
        <v>616</v>
      </c>
      <c r="O439" s="11" t="s">
        <v>1720</v>
      </c>
    </row>
    <row r="440" spans="2:15" ht="12.75">
      <c r="B440" s="11" t="str">
        <f>INDEX(SUM!D:D,MATCH(SUM!$F$3,SUM!B:B,0),0)</f>
        <v>P071</v>
      </c>
      <c r="C440" s="12">
        <v>52</v>
      </c>
      <c r="D440" s="13" t="s">
        <v>1667</v>
      </c>
      <c r="E440" s="12">
        <f t="shared" si="7"/>
        <v>2022</v>
      </c>
      <c r="F440" s="20" t="s">
        <v>1721</v>
      </c>
      <c r="G440" s="13" t="s">
        <v>662</v>
      </c>
      <c r="H440" s="11" t="s">
        <v>1364</v>
      </c>
      <c r="I440" s="21">
        <f>'16'!E76</f>
        <v>258764.26</v>
      </c>
      <c r="J440" s="21" t="s">
        <v>404</v>
      </c>
      <c r="K440" s="22" t="str">
        <f>INDEX(PA_EXTRACAOITEM!C:C,MATCH(F440,PA_EXTRACAOITEM!A:A,0),0)</f>
        <v>Contabilizada - 13° Salário</v>
      </c>
      <c r="N440" s="11" t="s">
        <v>620</v>
      </c>
      <c r="O440" s="11" t="s">
        <v>1722</v>
      </c>
    </row>
    <row r="441" spans="2:15" ht="12.75">
      <c r="B441" s="11" t="str">
        <f>INDEX(SUM!D:D,MATCH(SUM!$F$3,SUM!B:B,0),0)</f>
        <v>P071</v>
      </c>
      <c r="C441" s="12">
        <v>52</v>
      </c>
      <c r="D441" s="13" t="s">
        <v>1667</v>
      </c>
      <c r="E441" s="12">
        <f t="shared" si="7"/>
        <v>2022</v>
      </c>
      <c r="F441" s="20" t="s">
        <v>1723</v>
      </c>
      <c r="H441" s="11" t="s">
        <v>1368</v>
      </c>
      <c r="I441" s="21">
        <f>'16'!F64</f>
        <v>223434.87</v>
      </c>
      <c r="J441" s="21" t="s">
        <v>404</v>
      </c>
      <c r="K441" s="22" t="str">
        <f>INDEX(PA_EXTRACAOITEM!C:C,MATCH(F441,PA_EXTRACAOITEM!A:A,0),0)</f>
        <v>Recolhimento (Valor Principal) - Janeiro</v>
      </c>
      <c r="N441" s="11" t="s">
        <v>624</v>
      </c>
      <c r="O441" s="11" t="s">
        <v>1724</v>
      </c>
    </row>
    <row r="442" spans="2:15" ht="12.75">
      <c r="B442" s="11" t="str">
        <f>INDEX(SUM!D:D,MATCH(SUM!$F$3,SUM!B:B,0),0)</f>
        <v>P071</v>
      </c>
      <c r="C442" s="12">
        <v>52</v>
      </c>
      <c r="D442" s="13" t="s">
        <v>1667</v>
      </c>
      <c r="E442" s="12">
        <f t="shared" si="7"/>
        <v>2022</v>
      </c>
      <c r="F442" s="20" t="s">
        <v>1725</v>
      </c>
      <c r="H442" s="11" t="s">
        <v>1372</v>
      </c>
      <c r="I442" s="21">
        <f>'16'!F65</f>
        <v>255346</v>
      </c>
      <c r="J442" s="21" t="s">
        <v>404</v>
      </c>
      <c r="K442" s="22" t="str">
        <f>INDEX(PA_EXTRACAOITEM!C:C,MATCH(F442,PA_EXTRACAOITEM!A:A,0),0)</f>
        <v>Recolhimento (Valor Principal) - Fevereiro</v>
      </c>
      <c r="N442" s="11" t="s">
        <v>628</v>
      </c>
      <c r="O442" s="11" t="s">
        <v>1726</v>
      </c>
    </row>
    <row r="443" spans="2:15" ht="12.75">
      <c r="B443" s="11" t="str">
        <f>INDEX(SUM!D:D,MATCH(SUM!$F$3,SUM!B:B,0),0)</f>
        <v>P071</v>
      </c>
      <c r="C443" s="12">
        <v>52</v>
      </c>
      <c r="D443" s="13" t="s">
        <v>1667</v>
      </c>
      <c r="E443" s="12">
        <f t="shared" si="7"/>
        <v>2022</v>
      </c>
      <c r="F443" s="20" t="s">
        <v>1727</v>
      </c>
      <c r="H443" s="11" t="s">
        <v>1376</v>
      </c>
      <c r="I443" s="21">
        <f>'16'!F66</f>
        <v>292218.61</v>
      </c>
      <c r="J443" s="21" t="s">
        <v>404</v>
      </c>
      <c r="K443" s="22" t="str">
        <f>INDEX(PA_EXTRACAOITEM!C:C,MATCH(F443,PA_EXTRACAOITEM!A:A,0),0)</f>
        <v>Recolhimento (Valor Principal) - Março</v>
      </c>
      <c r="N443" s="11" t="s">
        <v>632</v>
      </c>
      <c r="O443" s="11" t="s">
        <v>1728</v>
      </c>
    </row>
    <row r="444" spans="2:15" ht="12.75">
      <c r="B444" s="11" t="str">
        <f>INDEX(SUM!D:D,MATCH(SUM!$F$3,SUM!B:B,0),0)</f>
        <v>P071</v>
      </c>
      <c r="C444" s="12">
        <v>52</v>
      </c>
      <c r="D444" s="13" t="s">
        <v>1667</v>
      </c>
      <c r="E444" s="12">
        <f t="shared" si="7"/>
        <v>2022</v>
      </c>
      <c r="F444" s="20" t="s">
        <v>1729</v>
      </c>
      <c r="H444" s="11" t="s">
        <v>1380</v>
      </c>
      <c r="I444" s="21">
        <f>'16'!F67</f>
        <v>252369.95</v>
      </c>
      <c r="J444" s="21" t="s">
        <v>404</v>
      </c>
      <c r="K444" s="22" t="str">
        <f>INDEX(PA_EXTRACAOITEM!C:C,MATCH(F444,PA_EXTRACAOITEM!A:A,0),0)</f>
        <v>Recolhimento (Valor Principal) - Abril</v>
      </c>
      <c r="N444" s="11" t="s">
        <v>636</v>
      </c>
      <c r="O444" s="11" t="s">
        <v>1730</v>
      </c>
    </row>
    <row r="445" spans="2:15" ht="12.75">
      <c r="B445" s="11" t="str">
        <f>INDEX(SUM!D:D,MATCH(SUM!$F$3,SUM!B:B,0),0)</f>
        <v>P071</v>
      </c>
      <c r="C445" s="12">
        <v>52</v>
      </c>
      <c r="D445" s="13" t="s">
        <v>1667</v>
      </c>
      <c r="E445" s="12">
        <f t="shared" si="7"/>
        <v>2022</v>
      </c>
      <c r="F445" s="20" t="s">
        <v>1731</v>
      </c>
      <c r="H445" s="11" t="s">
        <v>1384</v>
      </c>
      <c r="I445" s="21">
        <f>'16'!F68</f>
        <v>251986.61</v>
      </c>
      <c r="J445" s="21" t="s">
        <v>404</v>
      </c>
      <c r="K445" s="22" t="str">
        <f>INDEX(PA_EXTRACAOITEM!C:C,MATCH(F445,PA_EXTRACAOITEM!A:A,0),0)</f>
        <v>Recolhimento (Valor Principal) - Maio</v>
      </c>
      <c r="N445" s="11" t="s">
        <v>640</v>
      </c>
      <c r="O445" s="11" t="s">
        <v>1732</v>
      </c>
    </row>
    <row r="446" spans="2:15" ht="12.75">
      <c r="B446" s="11" t="str">
        <f>INDEX(SUM!D:D,MATCH(SUM!$F$3,SUM!B:B,0),0)</f>
        <v>P071</v>
      </c>
      <c r="C446" s="12">
        <v>52</v>
      </c>
      <c r="D446" s="13" t="s">
        <v>1667</v>
      </c>
      <c r="E446" s="12">
        <f t="shared" si="7"/>
        <v>2022</v>
      </c>
      <c r="F446" s="20" t="s">
        <v>1733</v>
      </c>
      <c r="H446" s="11" t="s">
        <v>1388</v>
      </c>
      <c r="I446" s="21">
        <f>'16'!F69</f>
        <v>251836.92</v>
      </c>
      <c r="J446" s="21" t="s">
        <v>404</v>
      </c>
      <c r="K446" s="22" t="str">
        <f>INDEX(PA_EXTRACAOITEM!C:C,MATCH(F446,PA_EXTRACAOITEM!A:A,0),0)</f>
        <v>Recolhimento (Valor Principal) - Junho</v>
      </c>
      <c r="N446" s="11" t="s">
        <v>644</v>
      </c>
      <c r="O446" s="11" t="s">
        <v>1734</v>
      </c>
    </row>
    <row r="447" spans="2:16" ht="12.75">
      <c r="B447" s="11" t="str">
        <f>INDEX(SUM!D:D,MATCH(SUM!$F$3,SUM!B:B,0),0)</f>
        <v>P071</v>
      </c>
      <c r="C447" s="12">
        <v>52</v>
      </c>
      <c r="D447" s="13" t="s">
        <v>1667</v>
      </c>
      <c r="E447" s="12">
        <f t="shared" si="7"/>
        <v>2022</v>
      </c>
      <c r="F447" s="20" t="s">
        <v>1735</v>
      </c>
      <c r="H447" s="11" t="s">
        <v>1392</v>
      </c>
      <c r="I447" s="21">
        <f>'16'!F70</f>
        <v>265456.31</v>
      </c>
      <c r="J447" s="21" t="s">
        <v>404</v>
      </c>
      <c r="K447" s="22" t="str">
        <f>INDEX(PA_EXTRACAOITEM!C:C,MATCH(F447,PA_EXTRACAOITEM!A:A,0),0)</f>
        <v>Recolhimento (Valor Principal) - Julho</v>
      </c>
      <c r="N447" s="11" t="s">
        <v>648</v>
      </c>
      <c r="O447" s="11" t="s">
        <v>649</v>
      </c>
      <c r="P447" s="11" t="s">
        <v>1736</v>
      </c>
    </row>
    <row r="448" spans="2:16" ht="12.75">
      <c r="B448" s="11" t="str">
        <f>INDEX(SUM!D:D,MATCH(SUM!$F$3,SUM!B:B,0),0)</f>
        <v>P071</v>
      </c>
      <c r="C448" s="12">
        <v>52</v>
      </c>
      <c r="D448" s="13" t="s">
        <v>1667</v>
      </c>
      <c r="E448" s="12">
        <f t="shared" si="7"/>
        <v>2022</v>
      </c>
      <c r="F448" s="20" t="s">
        <v>1737</v>
      </c>
      <c r="H448" s="11" t="s">
        <v>1396</v>
      </c>
      <c r="I448" s="21">
        <f>'16'!F71</f>
        <v>262667</v>
      </c>
      <c r="J448" s="21" t="s">
        <v>404</v>
      </c>
      <c r="K448" s="22" t="str">
        <f>INDEX(PA_EXTRACAOITEM!C:C,MATCH(F448,PA_EXTRACAOITEM!A:A,0),0)</f>
        <v>Recolhimento (Valor Principal) - Agosto</v>
      </c>
      <c r="N448" s="11" t="s">
        <v>1738</v>
      </c>
      <c r="O448" s="11" t="s">
        <v>1089</v>
      </c>
      <c r="P448" s="11" t="s">
        <v>1739</v>
      </c>
    </row>
    <row r="449" spans="2:16" ht="12.75">
      <c r="B449" s="11" t="str">
        <f>INDEX(SUM!D:D,MATCH(SUM!$F$3,SUM!B:B,0),0)</f>
        <v>P071</v>
      </c>
      <c r="C449" s="12">
        <v>52</v>
      </c>
      <c r="D449" s="13" t="s">
        <v>1667</v>
      </c>
      <c r="E449" s="12">
        <f t="shared" si="7"/>
        <v>2022</v>
      </c>
      <c r="F449" s="20" t="s">
        <v>1740</v>
      </c>
      <c r="H449" s="11" t="s">
        <v>1400</v>
      </c>
      <c r="I449" s="21">
        <f>'16'!F72</f>
        <v>264087.49</v>
      </c>
      <c r="J449" s="21" t="s">
        <v>404</v>
      </c>
      <c r="K449" s="22" t="str">
        <f>INDEX(PA_EXTRACAOITEM!C:C,MATCH(F449,PA_EXTRACAOITEM!A:A,0),0)</f>
        <v>Recolhimento (Valor Principal) - Setembro</v>
      </c>
      <c r="N449" s="11" t="s">
        <v>653</v>
      </c>
      <c r="O449" s="11" t="s">
        <v>1741</v>
      </c>
      <c r="P449" s="11" t="s">
        <v>1742</v>
      </c>
    </row>
    <row r="450" spans="2:16" ht="12.75">
      <c r="B450" s="11" t="str">
        <f>INDEX(SUM!D:D,MATCH(SUM!$F$3,SUM!B:B,0),0)</f>
        <v>P071</v>
      </c>
      <c r="C450" s="12">
        <v>52</v>
      </c>
      <c r="D450" s="13" t="s">
        <v>1667</v>
      </c>
      <c r="E450" s="12">
        <f t="shared" si="7"/>
        <v>2022</v>
      </c>
      <c r="F450" s="20" t="s">
        <v>1743</v>
      </c>
      <c r="H450" s="11" t="s">
        <v>1404</v>
      </c>
      <c r="I450" s="21">
        <f>'16'!F73</f>
        <v>264316.18</v>
      </c>
      <c r="J450" s="21" t="s">
        <v>404</v>
      </c>
      <c r="K450" s="22" t="str">
        <f>INDEX(PA_EXTRACAOITEM!C:C,MATCH(F450,PA_EXTRACAOITEM!A:A,0),0)</f>
        <v>Recolhimento (Valor Principal) - Outubro</v>
      </c>
      <c r="N450" s="11" t="s">
        <v>1744</v>
      </c>
      <c r="O450" s="11" t="s">
        <v>1170</v>
      </c>
      <c r="P450" s="11" t="s">
        <v>1745</v>
      </c>
    </row>
    <row r="451" spans="2:16" ht="12.75">
      <c r="B451" s="11" t="str">
        <f>INDEX(SUM!D:D,MATCH(SUM!$F$3,SUM!B:B,0),0)</f>
        <v>P071</v>
      </c>
      <c r="C451" s="12">
        <v>52</v>
      </c>
      <c r="D451" s="13" t="s">
        <v>1667</v>
      </c>
      <c r="E451" s="12">
        <f t="shared" si="7"/>
        <v>2022</v>
      </c>
      <c r="F451" s="20" t="s">
        <v>1746</v>
      </c>
      <c r="H451" s="11" t="s">
        <v>1408</v>
      </c>
      <c r="I451" s="21">
        <f>'16'!F74</f>
        <v>262076.91</v>
      </c>
      <c r="J451" s="21" t="s">
        <v>404</v>
      </c>
      <c r="K451" s="22" t="str">
        <f>INDEX(PA_EXTRACAOITEM!C:C,MATCH(F451,PA_EXTRACAOITEM!A:A,0),0)</f>
        <v>Recolhimento (Valor Principal) - Novembro</v>
      </c>
      <c r="N451" s="11" t="s">
        <v>1747</v>
      </c>
      <c r="O451" s="11" t="s">
        <v>1059</v>
      </c>
      <c r="P451" s="11" t="s">
        <v>1748</v>
      </c>
    </row>
    <row r="452" spans="2:16" ht="12.75">
      <c r="B452" s="11" t="str">
        <f>INDEX(SUM!D:D,MATCH(SUM!$F$3,SUM!B:B,0),0)</f>
        <v>P071</v>
      </c>
      <c r="C452" s="12">
        <v>52</v>
      </c>
      <c r="D452" s="13" t="s">
        <v>1667</v>
      </c>
      <c r="E452" s="12">
        <f t="shared" si="7"/>
        <v>2022</v>
      </c>
      <c r="F452" s="20" t="s">
        <v>1749</v>
      </c>
      <c r="H452" s="11" t="s">
        <v>1412</v>
      </c>
      <c r="I452" s="21">
        <f>'16'!F75</f>
        <v>262912.34</v>
      </c>
      <c r="J452" s="21" t="s">
        <v>404</v>
      </c>
      <c r="K452" s="22" t="str">
        <f>INDEX(PA_EXTRACAOITEM!C:C,MATCH(F452,PA_EXTRACAOITEM!A:A,0),0)</f>
        <v>Recolhimento (Valor Principal) - Dezembro</v>
      </c>
      <c r="N452" s="11" t="s">
        <v>1750</v>
      </c>
      <c r="O452" s="11" t="s">
        <v>755</v>
      </c>
      <c r="P452" s="11" t="s">
        <v>1751</v>
      </c>
    </row>
    <row r="453" spans="2:16" ht="12.75">
      <c r="B453" s="11" t="str">
        <f>INDEX(SUM!D:D,MATCH(SUM!$F$3,SUM!B:B,0),0)</f>
        <v>P071</v>
      </c>
      <c r="C453" s="12">
        <v>52</v>
      </c>
      <c r="D453" s="13" t="s">
        <v>1667</v>
      </c>
      <c r="E453" s="12">
        <f t="shared" si="7"/>
        <v>2022</v>
      </c>
      <c r="F453" s="20" t="s">
        <v>1752</v>
      </c>
      <c r="H453" s="11" t="s">
        <v>1416</v>
      </c>
      <c r="I453" s="21">
        <f>'16'!F76</f>
        <v>258764.26</v>
      </c>
      <c r="J453" s="21" t="s">
        <v>404</v>
      </c>
      <c r="K453" s="22" t="str">
        <f>INDEX(PA_EXTRACAOITEM!C:C,MATCH(F453,PA_EXTRACAOITEM!A:A,0),0)</f>
        <v>Recolhimento (Valor Principal) - 13° Salário</v>
      </c>
      <c r="N453" s="11" t="s">
        <v>1753</v>
      </c>
      <c r="O453" s="11" t="s">
        <v>805</v>
      </c>
      <c r="P453" s="11" t="s">
        <v>1754</v>
      </c>
    </row>
    <row r="454" spans="2:16" ht="12.75">
      <c r="B454" s="11" t="str">
        <f>INDEX(SUM!D:D,MATCH(SUM!$F$3,SUM!B:B,0),0)</f>
        <v>P071</v>
      </c>
      <c r="C454" s="12">
        <v>52</v>
      </c>
      <c r="D454" s="13" t="s">
        <v>1667</v>
      </c>
      <c r="E454" s="12">
        <f t="shared" si="7"/>
        <v>2022</v>
      </c>
      <c r="F454" s="20" t="s">
        <v>1755</v>
      </c>
      <c r="G454" s="13" t="s">
        <v>662</v>
      </c>
      <c r="H454" s="11" t="s">
        <v>1420</v>
      </c>
      <c r="I454" s="21">
        <f>'16'!G64</f>
        <v>0</v>
      </c>
      <c r="J454" s="21" t="s">
        <v>404</v>
      </c>
      <c r="K454" s="22" t="str">
        <f>INDEX(PA_EXTRACAOITEM!C:C,MATCH(F454,PA_EXTRACAOITEM!A:A,0),0)</f>
        <v>Recolhimento (Multas e Juros) - Janeiro</v>
      </c>
      <c r="N454" s="11" t="s">
        <v>1756</v>
      </c>
      <c r="O454" s="11" t="s">
        <v>775</v>
      </c>
      <c r="P454" s="11" t="s">
        <v>1757</v>
      </c>
    </row>
    <row r="455" spans="2:16" ht="12.75">
      <c r="B455" s="11" t="str">
        <f>INDEX(SUM!D:D,MATCH(SUM!$F$3,SUM!B:B,0),0)</f>
        <v>P071</v>
      </c>
      <c r="C455" s="12">
        <v>52</v>
      </c>
      <c r="D455" s="13" t="s">
        <v>1667</v>
      </c>
      <c r="E455" s="12">
        <f t="shared" si="7"/>
        <v>2022</v>
      </c>
      <c r="F455" s="20" t="s">
        <v>1758</v>
      </c>
      <c r="G455" s="13" t="s">
        <v>662</v>
      </c>
      <c r="H455" s="11" t="s">
        <v>1424</v>
      </c>
      <c r="I455" s="21">
        <f>'16'!G65</f>
        <v>0</v>
      </c>
      <c r="J455" s="21" t="s">
        <v>404</v>
      </c>
      <c r="K455" s="22" t="str">
        <f>INDEX(PA_EXTRACAOITEM!C:C,MATCH(F455,PA_EXTRACAOITEM!A:A,0),0)</f>
        <v>Recolhimento (Multas e Juros) - Fevereiro</v>
      </c>
      <c r="N455" s="11" t="s">
        <v>1759</v>
      </c>
      <c r="O455" s="11" t="s">
        <v>780</v>
      </c>
      <c r="P455" s="11" t="s">
        <v>1760</v>
      </c>
    </row>
    <row r="456" spans="2:16" ht="12.75">
      <c r="B456" s="11" t="str">
        <f>INDEX(SUM!D:D,MATCH(SUM!$F$3,SUM!B:B,0),0)</f>
        <v>P071</v>
      </c>
      <c r="C456" s="12">
        <v>52</v>
      </c>
      <c r="D456" s="13" t="s">
        <v>1667</v>
      </c>
      <c r="E456" s="12">
        <f t="shared" si="7"/>
        <v>2022</v>
      </c>
      <c r="F456" s="20" t="s">
        <v>1761</v>
      </c>
      <c r="G456" s="13" t="s">
        <v>662</v>
      </c>
      <c r="H456" s="11" t="s">
        <v>1428</v>
      </c>
      <c r="I456" s="21">
        <f>'16'!G66</f>
        <v>0</v>
      </c>
      <c r="J456" s="21" t="s">
        <v>404</v>
      </c>
      <c r="K456" s="22" t="str">
        <f>INDEX(PA_EXTRACAOITEM!C:C,MATCH(F456,PA_EXTRACAOITEM!A:A,0),0)</f>
        <v>Recolhimento (Multas e Juros) - Março</v>
      </c>
      <c r="N456" s="11" t="s">
        <v>1762</v>
      </c>
      <c r="O456" s="11" t="s">
        <v>852</v>
      </c>
      <c r="P456" s="11" t="s">
        <v>1763</v>
      </c>
    </row>
    <row r="457" spans="2:16" ht="12.75">
      <c r="B457" s="11" t="str">
        <f>INDEX(SUM!D:D,MATCH(SUM!$F$3,SUM!B:B,0),0)</f>
        <v>P071</v>
      </c>
      <c r="C457" s="12">
        <v>52</v>
      </c>
      <c r="D457" s="13" t="s">
        <v>1667</v>
      </c>
      <c r="E457" s="12">
        <f t="shared" si="7"/>
        <v>2022</v>
      </c>
      <c r="F457" s="20" t="s">
        <v>1764</v>
      </c>
      <c r="G457" s="13" t="s">
        <v>662</v>
      </c>
      <c r="H457" s="11" t="s">
        <v>1432</v>
      </c>
      <c r="I457" s="21">
        <f>'16'!G67</f>
        <v>0</v>
      </c>
      <c r="J457" s="21" t="s">
        <v>404</v>
      </c>
      <c r="K457" s="22" t="str">
        <f>INDEX(PA_EXTRACAOITEM!C:C,MATCH(F457,PA_EXTRACAOITEM!A:A,0),0)</f>
        <v>Recolhimento (Multas e Juros) - Abril</v>
      </c>
      <c r="N457" s="11" t="s">
        <v>1765</v>
      </c>
      <c r="O457" s="11" t="s">
        <v>857</v>
      </c>
      <c r="P457" s="11" t="s">
        <v>1766</v>
      </c>
    </row>
    <row r="458" spans="2:16" ht="12.75">
      <c r="B458" s="11" t="str">
        <f>INDEX(SUM!D:D,MATCH(SUM!$F$3,SUM!B:B,0),0)</f>
        <v>P071</v>
      </c>
      <c r="C458" s="12">
        <v>52</v>
      </c>
      <c r="D458" s="13" t="s">
        <v>1667</v>
      </c>
      <c r="E458" s="12">
        <f aca="true" t="shared" si="8" ref="E458:E521">+$E$3</f>
        <v>2022</v>
      </c>
      <c r="F458" s="20" t="s">
        <v>1767</v>
      </c>
      <c r="G458" s="13" t="s">
        <v>662</v>
      </c>
      <c r="H458" s="11" t="s">
        <v>1436</v>
      </c>
      <c r="I458" s="21">
        <f>'16'!G68</f>
        <v>0</v>
      </c>
      <c r="J458" s="21" t="s">
        <v>404</v>
      </c>
      <c r="K458" s="22" t="str">
        <f>INDEX(PA_EXTRACAOITEM!C:C,MATCH(F458,PA_EXTRACAOITEM!A:A,0),0)</f>
        <v>Recolhimento (Multas e Juros) - Maio</v>
      </c>
      <c r="N458" s="11" t="s">
        <v>1768</v>
      </c>
      <c r="O458" s="11" t="s">
        <v>862</v>
      </c>
      <c r="P458" s="11" t="s">
        <v>1769</v>
      </c>
    </row>
    <row r="459" spans="2:16" ht="12.75">
      <c r="B459" s="11" t="str">
        <f>INDEX(SUM!D:D,MATCH(SUM!$F$3,SUM!B:B,0),0)</f>
        <v>P071</v>
      </c>
      <c r="C459" s="12">
        <v>52</v>
      </c>
      <c r="D459" s="13" t="s">
        <v>1667</v>
      </c>
      <c r="E459" s="12">
        <f t="shared" si="8"/>
        <v>2022</v>
      </c>
      <c r="F459" s="20" t="s">
        <v>1770</v>
      </c>
      <c r="G459" s="13" t="s">
        <v>662</v>
      </c>
      <c r="H459" s="11" t="s">
        <v>1440</v>
      </c>
      <c r="I459" s="21">
        <f>'16'!G69</f>
        <v>0</v>
      </c>
      <c r="J459" s="21" t="s">
        <v>404</v>
      </c>
      <c r="K459" s="22" t="str">
        <f>INDEX(PA_EXTRACAOITEM!C:C,MATCH(F459,PA_EXTRACAOITEM!A:A,0),0)</f>
        <v>Recolhimento (Multas e Juros) - Junho</v>
      </c>
      <c r="N459" s="11" t="s">
        <v>1771</v>
      </c>
      <c r="O459" s="11" t="s">
        <v>868</v>
      </c>
      <c r="P459" s="11" t="s">
        <v>1772</v>
      </c>
    </row>
    <row r="460" spans="2:16" ht="12.75">
      <c r="B460" s="11" t="str">
        <f>INDEX(SUM!D:D,MATCH(SUM!$F$3,SUM!B:B,0),0)</f>
        <v>P071</v>
      </c>
      <c r="C460" s="12">
        <v>52</v>
      </c>
      <c r="D460" s="13" t="s">
        <v>1667</v>
      </c>
      <c r="E460" s="12">
        <f t="shared" si="8"/>
        <v>2022</v>
      </c>
      <c r="F460" s="20" t="s">
        <v>1773</v>
      </c>
      <c r="G460" s="13" t="s">
        <v>662</v>
      </c>
      <c r="H460" s="11" t="s">
        <v>1444</v>
      </c>
      <c r="I460" s="21">
        <f>'16'!G70</f>
        <v>0</v>
      </c>
      <c r="J460" s="21" t="s">
        <v>404</v>
      </c>
      <c r="K460" s="22" t="str">
        <f>INDEX(PA_EXTRACAOITEM!C:C,MATCH(F460,PA_EXTRACAOITEM!A:A,0),0)</f>
        <v>Recolhimento (Multas e Juros) - Julho</v>
      </c>
      <c r="N460" s="11" t="s">
        <v>1774</v>
      </c>
      <c r="O460" s="11" t="s">
        <v>1775</v>
      </c>
      <c r="P460" s="11" t="s">
        <v>1776</v>
      </c>
    </row>
    <row r="461" spans="2:16" ht="12.75">
      <c r="B461" s="11" t="str">
        <f>INDEX(SUM!D:D,MATCH(SUM!$F$3,SUM!B:B,0),0)</f>
        <v>P071</v>
      </c>
      <c r="C461" s="12">
        <v>52</v>
      </c>
      <c r="D461" s="13" t="s">
        <v>1667</v>
      </c>
      <c r="E461" s="12">
        <f t="shared" si="8"/>
        <v>2022</v>
      </c>
      <c r="F461" s="20" t="s">
        <v>1777</v>
      </c>
      <c r="G461" s="13" t="s">
        <v>662</v>
      </c>
      <c r="H461" s="11" t="s">
        <v>1448</v>
      </c>
      <c r="I461" s="21">
        <f>'16'!G71</f>
        <v>0</v>
      </c>
      <c r="J461" s="21" t="s">
        <v>404</v>
      </c>
      <c r="K461" s="22" t="str">
        <f>INDEX(PA_EXTRACAOITEM!C:C,MATCH(F461,PA_EXTRACAOITEM!A:A,0),0)</f>
        <v>Recolhimento (Multas e Juros) - Agosto</v>
      </c>
      <c r="N461" s="11" t="s">
        <v>1778</v>
      </c>
      <c r="O461" s="11" t="s">
        <v>1779</v>
      </c>
      <c r="P461" s="11" t="s">
        <v>1780</v>
      </c>
    </row>
    <row r="462" spans="2:16" ht="12.75">
      <c r="B462" s="11" t="str">
        <f>INDEX(SUM!D:D,MATCH(SUM!$F$3,SUM!B:B,0),0)</f>
        <v>P071</v>
      </c>
      <c r="C462" s="12">
        <v>52</v>
      </c>
      <c r="D462" s="13" t="s">
        <v>1667</v>
      </c>
      <c r="E462" s="12">
        <f t="shared" si="8"/>
        <v>2022</v>
      </c>
      <c r="F462" s="20" t="s">
        <v>1781</v>
      </c>
      <c r="G462" s="13" t="s">
        <v>662</v>
      </c>
      <c r="H462" s="11" t="s">
        <v>1452</v>
      </c>
      <c r="I462" s="21">
        <f>'16'!G72</f>
        <v>0</v>
      </c>
      <c r="J462" s="21" t="s">
        <v>404</v>
      </c>
      <c r="K462" s="22" t="str">
        <f>INDEX(PA_EXTRACAOITEM!C:C,MATCH(F462,PA_EXTRACAOITEM!A:A,0),0)</f>
        <v>Recolhimento (Multas e Juros) - Setembro</v>
      </c>
      <c r="N462" s="11" t="s">
        <v>1782</v>
      </c>
      <c r="O462" s="11" t="s">
        <v>1783</v>
      </c>
      <c r="P462" s="11" t="s">
        <v>1784</v>
      </c>
    </row>
    <row r="463" spans="2:16" ht="12.75">
      <c r="B463" s="11" t="str">
        <f>INDEX(SUM!D:D,MATCH(SUM!$F$3,SUM!B:B,0),0)</f>
        <v>P071</v>
      </c>
      <c r="C463" s="12">
        <v>52</v>
      </c>
      <c r="D463" s="13" t="s">
        <v>1667</v>
      </c>
      <c r="E463" s="12">
        <f t="shared" si="8"/>
        <v>2022</v>
      </c>
      <c r="F463" s="20" t="s">
        <v>1785</v>
      </c>
      <c r="G463" s="13" t="s">
        <v>662</v>
      </c>
      <c r="H463" s="11" t="s">
        <v>1456</v>
      </c>
      <c r="I463" s="21">
        <f>'16'!G73</f>
        <v>0</v>
      </c>
      <c r="J463" s="21" t="s">
        <v>404</v>
      </c>
      <c r="K463" s="22" t="str">
        <f>INDEX(PA_EXTRACAOITEM!C:C,MATCH(F463,PA_EXTRACAOITEM!A:A,0),0)</f>
        <v>Recolhimento (Multas e Juros) - Outubro</v>
      </c>
      <c r="N463" s="11" t="s">
        <v>1786</v>
      </c>
      <c r="O463" s="11" t="s">
        <v>1787</v>
      </c>
      <c r="P463" s="11" t="s">
        <v>1788</v>
      </c>
    </row>
    <row r="464" spans="2:16" ht="12.75">
      <c r="B464" s="11" t="str">
        <f>INDEX(SUM!D:D,MATCH(SUM!$F$3,SUM!B:B,0),0)</f>
        <v>P071</v>
      </c>
      <c r="C464" s="12">
        <v>52</v>
      </c>
      <c r="D464" s="13" t="s">
        <v>1667</v>
      </c>
      <c r="E464" s="12">
        <f t="shared" si="8"/>
        <v>2022</v>
      </c>
      <c r="F464" s="20" t="s">
        <v>1789</v>
      </c>
      <c r="G464" s="13" t="s">
        <v>662</v>
      </c>
      <c r="H464" s="11" t="s">
        <v>1460</v>
      </c>
      <c r="I464" s="21">
        <f>'16'!G74</f>
        <v>0</v>
      </c>
      <c r="J464" s="21" t="s">
        <v>404</v>
      </c>
      <c r="K464" s="22" t="str">
        <f>INDEX(PA_EXTRACAOITEM!C:C,MATCH(F464,PA_EXTRACAOITEM!A:A,0),0)</f>
        <v>Recolhimento (Multas e Juros) - Novembro</v>
      </c>
      <c r="N464" s="11" t="s">
        <v>1790</v>
      </c>
      <c r="O464" s="11" t="s">
        <v>974</v>
      </c>
      <c r="P464" s="11" t="s">
        <v>1791</v>
      </c>
    </row>
    <row r="465" spans="2:16" ht="12.75">
      <c r="B465" s="11" t="str">
        <f>INDEX(SUM!D:D,MATCH(SUM!$F$3,SUM!B:B,0),0)</f>
        <v>P071</v>
      </c>
      <c r="C465" s="12">
        <v>52</v>
      </c>
      <c r="D465" s="13" t="s">
        <v>1667</v>
      </c>
      <c r="E465" s="12">
        <f t="shared" si="8"/>
        <v>2022</v>
      </c>
      <c r="F465" s="20" t="s">
        <v>1792</v>
      </c>
      <c r="G465" s="13" t="s">
        <v>662</v>
      </c>
      <c r="H465" s="11" t="s">
        <v>1464</v>
      </c>
      <c r="I465" s="21">
        <f>'16'!G75</f>
        <v>0</v>
      </c>
      <c r="J465" s="21" t="s">
        <v>404</v>
      </c>
      <c r="K465" s="22" t="str">
        <f>INDEX(PA_EXTRACAOITEM!C:C,MATCH(F465,PA_EXTRACAOITEM!A:A,0),0)</f>
        <v>Recolhimento (Multas e Juros) - Dezembro</v>
      </c>
      <c r="N465" s="11" t="s">
        <v>754</v>
      </c>
      <c r="O465" s="11" t="s">
        <v>755</v>
      </c>
      <c r="P465" s="11" t="s">
        <v>756</v>
      </c>
    </row>
    <row r="466" spans="2:16" ht="12.75">
      <c r="B466" s="11" t="str">
        <f>INDEX(SUM!D:D,MATCH(SUM!$F$3,SUM!B:B,0),0)</f>
        <v>P071</v>
      </c>
      <c r="C466" s="12">
        <v>52</v>
      </c>
      <c r="D466" s="13" t="s">
        <v>1667</v>
      </c>
      <c r="E466" s="12">
        <f t="shared" si="8"/>
        <v>2022</v>
      </c>
      <c r="F466" s="20" t="s">
        <v>1793</v>
      </c>
      <c r="G466" s="13" t="s">
        <v>662</v>
      </c>
      <c r="H466" s="11" t="s">
        <v>1468</v>
      </c>
      <c r="I466" s="21">
        <f>'16'!G76</f>
        <v>0</v>
      </c>
      <c r="J466" s="21" t="s">
        <v>404</v>
      </c>
      <c r="K466" s="22" t="str">
        <f>INDEX(PA_EXTRACAOITEM!C:C,MATCH(F466,PA_EXTRACAOITEM!A:A,0),0)</f>
        <v>Recolhimento (Multas e Juros) - 13° Salário</v>
      </c>
      <c r="N466" s="11" t="s">
        <v>1794</v>
      </c>
      <c r="O466" s="11" t="s">
        <v>805</v>
      </c>
      <c r="P466" s="11" t="s">
        <v>1795</v>
      </c>
    </row>
    <row r="467" spans="2:15" ht="12.75">
      <c r="B467" s="11" t="str">
        <f>INDEX(SUM!D:D,MATCH(SUM!$F$3,SUM!B:B,0),0)</f>
        <v>P071</v>
      </c>
      <c r="C467" s="12">
        <v>53</v>
      </c>
      <c r="D467" s="13" t="s">
        <v>1796</v>
      </c>
      <c r="E467" s="12">
        <f t="shared" si="8"/>
        <v>2022</v>
      </c>
      <c r="F467" s="20" t="s">
        <v>1797</v>
      </c>
      <c r="G467" s="13" t="s">
        <v>662</v>
      </c>
      <c r="H467" s="11" t="s">
        <v>1266</v>
      </c>
      <c r="I467" s="21">
        <f>'17'!D15</f>
        <v>42099.33</v>
      </c>
      <c r="J467" s="21" t="s">
        <v>404</v>
      </c>
      <c r="K467" s="22" t="str">
        <f>INDEX(PA_EXTRACAOITEM!C:C,MATCH(F467,PA_EXTRACAOITEM!A:A,0),0)</f>
        <v>Retida - Janeiro</v>
      </c>
      <c r="N467" s="11" t="s">
        <v>1798</v>
      </c>
      <c r="O467" s="11" t="s">
        <v>852</v>
      </c>
    </row>
    <row r="468" spans="2:15" ht="12.75">
      <c r="B468" s="11" t="str">
        <f>INDEX(SUM!D:D,MATCH(SUM!$F$3,SUM!B:B,0),0)</f>
        <v>P071</v>
      </c>
      <c r="C468" s="12">
        <v>53</v>
      </c>
      <c r="D468" s="13" t="s">
        <v>1796</v>
      </c>
      <c r="E468" s="12">
        <f t="shared" si="8"/>
        <v>2022</v>
      </c>
      <c r="F468" s="20" t="s">
        <v>1799</v>
      </c>
      <c r="G468" s="13" t="s">
        <v>662</v>
      </c>
      <c r="H468" s="11" t="s">
        <v>1270</v>
      </c>
      <c r="I468" s="21">
        <f>'17'!D16</f>
        <v>59158.36</v>
      </c>
      <c r="J468" s="21" t="s">
        <v>404</v>
      </c>
      <c r="K468" s="22" t="str">
        <f>INDEX(PA_EXTRACAOITEM!C:C,MATCH(F468,PA_EXTRACAOITEM!A:A,0),0)</f>
        <v>Retida - Fevereiro</v>
      </c>
      <c r="N468" s="11" t="s">
        <v>1800</v>
      </c>
      <c r="O468" s="11" t="s">
        <v>857</v>
      </c>
    </row>
    <row r="469" spans="2:15" ht="12.75">
      <c r="B469" s="11" t="str">
        <f>INDEX(SUM!D:D,MATCH(SUM!$F$3,SUM!B:B,0),0)</f>
        <v>P071</v>
      </c>
      <c r="C469" s="12">
        <v>53</v>
      </c>
      <c r="D469" s="13" t="s">
        <v>1796</v>
      </c>
      <c r="E469" s="12">
        <f t="shared" si="8"/>
        <v>2022</v>
      </c>
      <c r="F469" s="20" t="s">
        <v>1801</v>
      </c>
      <c r="G469" s="13" t="s">
        <v>662</v>
      </c>
      <c r="H469" s="11" t="s">
        <v>1274</v>
      </c>
      <c r="I469" s="21">
        <f>'17'!D17</f>
        <v>63420.79</v>
      </c>
      <c r="J469" s="21" t="s">
        <v>404</v>
      </c>
      <c r="K469" s="22" t="str">
        <f>INDEX(PA_EXTRACAOITEM!C:C,MATCH(F469,PA_EXTRACAOITEM!A:A,0),0)</f>
        <v>Retida - Março</v>
      </c>
      <c r="N469" s="11" t="s">
        <v>1802</v>
      </c>
      <c r="O469" s="11" t="s">
        <v>862</v>
      </c>
    </row>
    <row r="470" spans="2:15" ht="12.75">
      <c r="B470" s="11" t="str">
        <f>INDEX(SUM!D:D,MATCH(SUM!$F$3,SUM!B:B,0),0)</f>
        <v>P071</v>
      </c>
      <c r="C470" s="12">
        <v>53</v>
      </c>
      <c r="D470" s="13" t="s">
        <v>1796</v>
      </c>
      <c r="E470" s="12">
        <f t="shared" si="8"/>
        <v>2022</v>
      </c>
      <c r="F470" s="20" t="s">
        <v>1803</v>
      </c>
      <c r="G470" s="13" t="s">
        <v>662</v>
      </c>
      <c r="H470" s="11" t="s">
        <v>1278</v>
      </c>
      <c r="I470" s="21">
        <f>'17'!D18</f>
        <v>65942.76</v>
      </c>
      <c r="J470" s="21" t="s">
        <v>404</v>
      </c>
      <c r="K470" s="22" t="str">
        <f>INDEX(PA_EXTRACAOITEM!C:C,MATCH(F470,PA_EXTRACAOITEM!A:A,0),0)</f>
        <v>Retida - Abril</v>
      </c>
      <c r="N470" s="11" t="s">
        <v>1804</v>
      </c>
      <c r="O470" s="11" t="s">
        <v>868</v>
      </c>
    </row>
    <row r="471" spans="2:15" ht="12.75">
      <c r="B471" s="11" t="str">
        <f>INDEX(SUM!D:D,MATCH(SUM!$F$3,SUM!B:B,0),0)</f>
        <v>P071</v>
      </c>
      <c r="C471" s="12">
        <v>53</v>
      </c>
      <c r="D471" s="13" t="s">
        <v>1796</v>
      </c>
      <c r="E471" s="12">
        <f t="shared" si="8"/>
        <v>2022</v>
      </c>
      <c r="F471" s="20" t="s">
        <v>1805</v>
      </c>
      <c r="G471" s="13" t="s">
        <v>662</v>
      </c>
      <c r="H471" s="11" t="s">
        <v>1282</v>
      </c>
      <c r="I471" s="21">
        <f>'17'!D19</f>
        <v>64375.37</v>
      </c>
      <c r="J471" s="21" t="s">
        <v>404</v>
      </c>
      <c r="K471" s="22" t="str">
        <f>INDEX(PA_EXTRACAOITEM!C:C,MATCH(F471,PA_EXTRACAOITEM!A:A,0),0)</f>
        <v>Retida - Maio</v>
      </c>
      <c r="N471" s="11" t="s">
        <v>1806</v>
      </c>
      <c r="O471" s="11" t="s">
        <v>873</v>
      </c>
    </row>
    <row r="472" spans="2:16" ht="12.75">
      <c r="B472" s="11" t="str">
        <f>INDEX(SUM!D:D,MATCH(SUM!$F$3,SUM!B:B,0),0)</f>
        <v>P071</v>
      </c>
      <c r="C472" s="12">
        <v>53</v>
      </c>
      <c r="D472" s="13" t="s">
        <v>1796</v>
      </c>
      <c r="E472" s="12">
        <f t="shared" si="8"/>
        <v>2022</v>
      </c>
      <c r="F472" s="20" t="s">
        <v>1807</v>
      </c>
      <c r="G472" s="13" t="s">
        <v>662</v>
      </c>
      <c r="H472" s="11" t="s">
        <v>1286</v>
      </c>
      <c r="I472" s="21">
        <f>'17'!D20</f>
        <v>65724.41</v>
      </c>
      <c r="J472" s="21" t="s">
        <v>404</v>
      </c>
      <c r="K472" s="22" t="str">
        <f>INDEX(PA_EXTRACAOITEM!C:C,MATCH(F472,PA_EXTRACAOITEM!A:A,0),0)</f>
        <v>Retida - Junho</v>
      </c>
      <c r="N472" s="11" t="s">
        <v>1808</v>
      </c>
      <c r="O472" s="11" t="s">
        <v>649</v>
      </c>
      <c r="P472" s="11" t="s">
        <v>1809</v>
      </c>
    </row>
    <row r="473" spans="2:16" ht="12.75">
      <c r="B473" s="11" t="str">
        <f>INDEX(SUM!D:D,MATCH(SUM!$F$3,SUM!B:B,0),0)</f>
        <v>P071</v>
      </c>
      <c r="C473" s="12">
        <v>53</v>
      </c>
      <c r="D473" s="13" t="s">
        <v>1796</v>
      </c>
      <c r="E473" s="12">
        <f t="shared" si="8"/>
        <v>2022</v>
      </c>
      <c r="F473" s="20" t="s">
        <v>1810</v>
      </c>
      <c r="G473" s="13" t="s">
        <v>662</v>
      </c>
      <c r="H473" s="11" t="s">
        <v>1290</v>
      </c>
      <c r="I473" s="21">
        <f>'17'!D21</f>
        <v>67251.47</v>
      </c>
      <c r="J473" s="21" t="s">
        <v>404</v>
      </c>
      <c r="K473" s="22" t="str">
        <f>INDEX(PA_EXTRACAOITEM!C:C,MATCH(F473,PA_EXTRACAOITEM!A:A,0),0)</f>
        <v>Retida - Julho</v>
      </c>
      <c r="N473" s="11" t="s">
        <v>1811</v>
      </c>
      <c r="O473" s="11" t="s">
        <v>1089</v>
      </c>
      <c r="P473" s="11" t="s">
        <v>1812</v>
      </c>
    </row>
    <row r="474" spans="2:16" ht="12.75">
      <c r="B474" s="11" t="str">
        <f>INDEX(SUM!D:D,MATCH(SUM!$F$3,SUM!B:B,0),0)</f>
        <v>P071</v>
      </c>
      <c r="C474" s="12">
        <v>53</v>
      </c>
      <c r="D474" s="13" t="s">
        <v>1796</v>
      </c>
      <c r="E474" s="12">
        <f t="shared" si="8"/>
        <v>2022</v>
      </c>
      <c r="F474" s="20" t="s">
        <v>1813</v>
      </c>
      <c r="G474" s="13" t="s">
        <v>662</v>
      </c>
      <c r="H474" s="11" t="s">
        <v>1294</v>
      </c>
      <c r="I474" s="21">
        <f>'17'!D22</f>
        <v>68672.99</v>
      </c>
      <c r="J474" s="21" t="s">
        <v>404</v>
      </c>
      <c r="K474" s="22" t="str">
        <f>INDEX(PA_EXTRACAOITEM!C:C,MATCH(F474,PA_EXTRACAOITEM!A:A,0),0)</f>
        <v>Retida - Agosto</v>
      </c>
      <c r="N474" s="11" t="s">
        <v>784</v>
      </c>
      <c r="O474" s="11" t="s">
        <v>785</v>
      </c>
      <c r="P474" s="11" t="s">
        <v>786</v>
      </c>
    </row>
    <row r="475" spans="2:16" ht="12.75">
      <c r="B475" s="11" t="str">
        <f>INDEX(SUM!D:D,MATCH(SUM!$F$3,SUM!B:B,0),0)</f>
        <v>P071</v>
      </c>
      <c r="C475" s="12">
        <v>53</v>
      </c>
      <c r="D475" s="13" t="s">
        <v>1796</v>
      </c>
      <c r="E475" s="12">
        <f t="shared" si="8"/>
        <v>2022</v>
      </c>
      <c r="F475" s="20" t="s">
        <v>1814</v>
      </c>
      <c r="G475" s="13" t="s">
        <v>662</v>
      </c>
      <c r="H475" s="11" t="s">
        <v>1297</v>
      </c>
      <c r="I475" s="21">
        <f>'17'!D23</f>
        <v>67665.88</v>
      </c>
      <c r="J475" s="21" t="s">
        <v>404</v>
      </c>
      <c r="K475" s="22" t="str">
        <f>INDEX(PA_EXTRACAOITEM!C:C,MATCH(F475,PA_EXTRACAOITEM!A:A,0),0)</f>
        <v>Retida - Setembro</v>
      </c>
      <c r="N475" s="11" t="s">
        <v>794</v>
      </c>
      <c r="O475" s="11" t="s">
        <v>790</v>
      </c>
      <c r="P475" s="11" t="s">
        <v>1815</v>
      </c>
    </row>
    <row r="476" spans="2:16" ht="12.75">
      <c r="B476" s="11" t="str">
        <f>INDEX(SUM!D:D,MATCH(SUM!$F$3,SUM!B:B,0),0)</f>
        <v>P071</v>
      </c>
      <c r="C476" s="12">
        <v>53</v>
      </c>
      <c r="D476" s="13" t="s">
        <v>1796</v>
      </c>
      <c r="E476" s="12">
        <f t="shared" si="8"/>
        <v>2022</v>
      </c>
      <c r="F476" s="20" t="s">
        <v>1816</v>
      </c>
      <c r="G476" s="13" t="s">
        <v>662</v>
      </c>
      <c r="H476" s="11" t="s">
        <v>1300</v>
      </c>
      <c r="I476" s="21">
        <f>'17'!D24</f>
        <v>68237.97</v>
      </c>
      <c r="J476" s="21" t="s">
        <v>404</v>
      </c>
      <c r="K476" s="22" t="str">
        <f>INDEX(PA_EXTRACAOITEM!C:C,MATCH(F476,PA_EXTRACAOITEM!A:A,0),0)</f>
        <v>Retida - Outubro</v>
      </c>
      <c r="N476" s="11" t="s">
        <v>789</v>
      </c>
      <c r="O476" s="11" t="s">
        <v>795</v>
      </c>
      <c r="P476" s="11" t="s">
        <v>791</v>
      </c>
    </row>
    <row r="477" spans="2:16" ht="12.75">
      <c r="B477" s="11" t="str">
        <f>INDEX(SUM!D:D,MATCH(SUM!$F$3,SUM!B:B,0),0)</f>
        <v>P071</v>
      </c>
      <c r="C477" s="12">
        <v>53</v>
      </c>
      <c r="D477" s="13" t="s">
        <v>1796</v>
      </c>
      <c r="E477" s="12">
        <f t="shared" si="8"/>
        <v>2022</v>
      </c>
      <c r="F477" s="20" t="s">
        <v>1817</v>
      </c>
      <c r="G477" s="13" t="s">
        <v>662</v>
      </c>
      <c r="H477" s="11" t="s">
        <v>1304</v>
      </c>
      <c r="I477" s="21">
        <f>'17'!D25</f>
        <v>68730.08</v>
      </c>
      <c r="J477" s="21" t="s">
        <v>404</v>
      </c>
      <c r="K477" s="22" t="str">
        <f>INDEX(PA_EXTRACAOITEM!C:C,MATCH(F477,PA_EXTRACAOITEM!A:A,0),0)</f>
        <v>Retida - Novembro</v>
      </c>
      <c r="N477" s="11" t="s">
        <v>1818</v>
      </c>
      <c r="O477" s="11" t="s">
        <v>1741</v>
      </c>
      <c r="P477" s="11" t="s">
        <v>1819</v>
      </c>
    </row>
    <row r="478" spans="2:16" ht="12.75">
      <c r="B478" s="11" t="str">
        <f>INDEX(SUM!D:D,MATCH(SUM!$F$3,SUM!B:B,0),0)</f>
        <v>P071</v>
      </c>
      <c r="C478" s="12">
        <v>53</v>
      </c>
      <c r="D478" s="13" t="s">
        <v>1796</v>
      </c>
      <c r="E478" s="12">
        <f t="shared" si="8"/>
        <v>2022</v>
      </c>
      <c r="F478" s="20" t="s">
        <v>1820</v>
      </c>
      <c r="G478" s="13" t="s">
        <v>662</v>
      </c>
      <c r="H478" s="11" t="s">
        <v>1308</v>
      </c>
      <c r="I478" s="21">
        <f>'17'!D26</f>
        <v>64657.07</v>
      </c>
      <c r="J478" s="21" t="s">
        <v>404</v>
      </c>
      <c r="K478" s="22" t="str">
        <f>INDEX(PA_EXTRACAOITEM!C:C,MATCH(F478,PA_EXTRACAOITEM!A:A,0),0)</f>
        <v>Retida - Dezembro</v>
      </c>
      <c r="N478" s="11" t="s">
        <v>1821</v>
      </c>
      <c r="O478" s="11" t="s">
        <v>1170</v>
      </c>
      <c r="P478" s="11" t="s">
        <v>1822</v>
      </c>
    </row>
    <row r="479" spans="2:16" ht="12.75">
      <c r="B479" s="11" t="str">
        <f>INDEX(SUM!D:D,MATCH(SUM!$F$3,SUM!B:B,0),0)</f>
        <v>P071</v>
      </c>
      <c r="C479" s="12">
        <v>53</v>
      </c>
      <c r="D479" s="13" t="s">
        <v>1796</v>
      </c>
      <c r="E479" s="12">
        <f t="shared" si="8"/>
        <v>2022</v>
      </c>
      <c r="F479" s="20" t="s">
        <v>1823</v>
      </c>
      <c r="G479" s="13" t="s">
        <v>662</v>
      </c>
      <c r="H479" s="11" t="s">
        <v>1312</v>
      </c>
      <c r="I479" s="21">
        <f>'17'!D27</f>
        <v>50473.56</v>
      </c>
      <c r="J479" s="21" t="s">
        <v>404</v>
      </c>
      <c r="K479" s="22" t="str">
        <f>INDEX(PA_EXTRACAOITEM!C:C,MATCH(F479,PA_EXTRACAOITEM!A:A,0),0)</f>
        <v>Retida - 13° Salário</v>
      </c>
      <c r="N479" s="11" t="s">
        <v>1824</v>
      </c>
      <c r="O479" s="11" t="s">
        <v>1059</v>
      </c>
      <c r="P479" s="11" t="s">
        <v>1825</v>
      </c>
    </row>
    <row r="480" spans="2:16" ht="12.75">
      <c r="B480" s="11" t="str">
        <f>INDEX(SUM!D:D,MATCH(SUM!$F$3,SUM!B:B,0),0)</f>
        <v>P071</v>
      </c>
      <c r="C480" s="12">
        <v>53</v>
      </c>
      <c r="D480" s="13" t="s">
        <v>1796</v>
      </c>
      <c r="E480" s="12">
        <f t="shared" si="8"/>
        <v>2022</v>
      </c>
      <c r="F480" s="20" t="s">
        <v>1826</v>
      </c>
      <c r="G480" s="13" t="s">
        <v>662</v>
      </c>
      <c r="H480" s="11" t="s">
        <v>1316</v>
      </c>
      <c r="I480" s="21">
        <f>'17'!E15</f>
        <v>42099.33</v>
      </c>
      <c r="J480" s="21" t="s">
        <v>404</v>
      </c>
      <c r="K480" s="22" t="str">
        <f>INDEX(PA_EXTRACAOITEM!C:C,MATCH(F480,PA_EXTRACAOITEM!A:A,0),0)</f>
        <v>Contabilizada - Janeiro</v>
      </c>
      <c r="N480" s="11" t="s">
        <v>1827</v>
      </c>
      <c r="O480" s="11" t="s">
        <v>1063</v>
      </c>
      <c r="P480" s="11" t="s">
        <v>1828</v>
      </c>
    </row>
    <row r="481" spans="2:16" ht="12.75">
      <c r="B481" s="11" t="str">
        <f>INDEX(SUM!D:D,MATCH(SUM!$F$3,SUM!B:B,0),0)</f>
        <v>P071</v>
      </c>
      <c r="C481" s="12">
        <v>53</v>
      </c>
      <c r="D481" s="13" t="s">
        <v>1796</v>
      </c>
      <c r="E481" s="12">
        <f t="shared" si="8"/>
        <v>2022</v>
      </c>
      <c r="F481" s="20" t="s">
        <v>1829</v>
      </c>
      <c r="G481" s="13" t="s">
        <v>662</v>
      </c>
      <c r="H481" s="11" t="s">
        <v>1320</v>
      </c>
      <c r="I481" s="21">
        <f>'17'!E16</f>
        <v>59158.36</v>
      </c>
      <c r="J481" s="21" t="s">
        <v>404</v>
      </c>
      <c r="K481" s="22" t="str">
        <f>INDEX(PA_EXTRACAOITEM!C:C,MATCH(F481,PA_EXTRACAOITEM!A:A,0),0)</f>
        <v>Contabilizada - Fevereiro</v>
      </c>
      <c r="N481" s="11" t="s">
        <v>1830</v>
      </c>
      <c r="O481" s="11" t="s">
        <v>1067</v>
      </c>
      <c r="P481" s="11" t="s">
        <v>1831</v>
      </c>
    </row>
    <row r="482" spans="2:16" ht="12.75">
      <c r="B482" s="11" t="str">
        <f>INDEX(SUM!D:D,MATCH(SUM!$F$3,SUM!B:B,0),0)</f>
        <v>P071</v>
      </c>
      <c r="C482" s="12">
        <v>53</v>
      </c>
      <c r="D482" s="13" t="s">
        <v>1796</v>
      </c>
      <c r="E482" s="12">
        <f t="shared" si="8"/>
        <v>2022</v>
      </c>
      <c r="F482" s="20" t="s">
        <v>1832</v>
      </c>
      <c r="G482" s="13" t="s">
        <v>662</v>
      </c>
      <c r="H482" s="11" t="s">
        <v>1324</v>
      </c>
      <c r="I482" s="21">
        <f>'17'!E17</f>
        <v>63420.79</v>
      </c>
      <c r="J482" s="21" t="s">
        <v>404</v>
      </c>
      <c r="K482" s="22" t="str">
        <f>INDEX(PA_EXTRACAOITEM!C:C,MATCH(F482,PA_EXTRACAOITEM!A:A,0),0)</f>
        <v>Contabilizada - Março</v>
      </c>
      <c r="N482" s="11" t="s">
        <v>1833</v>
      </c>
      <c r="O482" s="11" t="s">
        <v>1116</v>
      </c>
      <c r="P482" s="11" t="s">
        <v>1834</v>
      </c>
    </row>
    <row r="483" spans="2:16" ht="12.75">
      <c r="B483" s="11" t="str">
        <f>INDEX(SUM!D:D,MATCH(SUM!$F$3,SUM!B:B,0),0)</f>
        <v>P071</v>
      </c>
      <c r="C483" s="12">
        <v>53</v>
      </c>
      <c r="D483" s="13" t="s">
        <v>1796</v>
      </c>
      <c r="E483" s="12">
        <f t="shared" si="8"/>
        <v>2022</v>
      </c>
      <c r="F483" s="20" t="s">
        <v>1835</v>
      </c>
      <c r="G483" s="13" t="s">
        <v>662</v>
      </c>
      <c r="H483" s="11" t="s">
        <v>1328</v>
      </c>
      <c r="I483" s="21">
        <f>'17'!E18</f>
        <v>65942.76</v>
      </c>
      <c r="J483" s="21" t="s">
        <v>404</v>
      </c>
      <c r="K483" s="22" t="str">
        <f>INDEX(PA_EXTRACAOITEM!C:C,MATCH(F483,PA_EXTRACAOITEM!A:A,0),0)</f>
        <v>Contabilizada - Abril</v>
      </c>
      <c r="N483" s="11" t="s">
        <v>1836</v>
      </c>
      <c r="O483" s="11" t="s">
        <v>974</v>
      </c>
      <c r="P483" s="11" t="s">
        <v>1837</v>
      </c>
    </row>
    <row r="484" spans="2:16" ht="12.75">
      <c r="B484" s="11" t="str">
        <f>INDEX(SUM!D:D,MATCH(SUM!$F$3,SUM!B:B,0),0)</f>
        <v>P071</v>
      </c>
      <c r="C484" s="12">
        <v>53</v>
      </c>
      <c r="D484" s="13" t="s">
        <v>1796</v>
      </c>
      <c r="E484" s="12">
        <f t="shared" si="8"/>
        <v>2022</v>
      </c>
      <c r="F484" s="20" t="s">
        <v>1838</v>
      </c>
      <c r="G484" s="13" t="s">
        <v>662</v>
      </c>
      <c r="H484" s="11" t="s">
        <v>1332</v>
      </c>
      <c r="I484" s="21">
        <f>'17'!E19</f>
        <v>64375.37</v>
      </c>
      <c r="J484" s="21" t="s">
        <v>404</v>
      </c>
      <c r="K484" s="22" t="str">
        <f>INDEX(PA_EXTRACAOITEM!C:C,MATCH(F484,PA_EXTRACAOITEM!A:A,0),0)</f>
        <v>Contabilizada - Maio</v>
      </c>
      <c r="N484" s="11" t="s">
        <v>1839</v>
      </c>
      <c r="O484" s="11" t="s">
        <v>755</v>
      </c>
      <c r="P484" s="11" t="s">
        <v>1840</v>
      </c>
    </row>
    <row r="485" spans="2:16" ht="12.75">
      <c r="B485" s="11" t="str">
        <f>INDEX(SUM!D:D,MATCH(SUM!$F$3,SUM!B:B,0),0)</f>
        <v>P071</v>
      </c>
      <c r="C485" s="12">
        <v>53</v>
      </c>
      <c r="D485" s="13" t="s">
        <v>1796</v>
      </c>
      <c r="E485" s="12">
        <f t="shared" si="8"/>
        <v>2022</v>
      </c>
      <c r="F485" s="20" t="s">
        <v>1841</v>
      </c>
      <c r="G485" s="13" t="s">
        <v>662</v>
      </c>
      <c r="H485" s="11" t="s">
        <v>1336</v>
      </c>
      <c r="I485" s="21">
        <f>'17'!E20</f>
        <v>65724.41</v>
      </c>
      <c r="J485" s="21" t="s">
        <v>404</v>
      </c>
      <c r="K485" s="22" t="str">
        <f>INDEX(PA_EXTRACAOITEM!C:C,MATCH(F485,PA_EXTRACAOITEM!A:A,0),0)</f>
        <v>Contabilizada - Junho</v>
      </c>
      <c r="N485" s="11" t="s">
        <v>1842</v>
      </c>
      <c r="O485" s="11" t="s">
        <v>1599</v>
      </c>
      <c r="P485" s="11" t="s">
        <v>1843</v>
      </c>
    </row>
    <row r="486" spans="2:16" ht="12.75">
      <c r="B486" s="11" t="str">
        <f>INDEX(SUM!D:D,MATCH(SUM!$F$3,SUM!B:B,0),0)</f>
        <v>P071</v>
      </c>
      <c r="C486" s="12">
        <v>53</v>
      </c>
      <c r="D486" s="13" t="s">
        <v>1796</v>
      </c>
      <c r="E486" s="12">
        <f t="shared" si="8"/>
        <v>2022</v>
      </c>
      <c r="F486" s="20" t="s">
        <v>1844</v>
      </c>
      <c r="G486" s="13" t="s">
        <v>662</v>
      </c>
      <c r="H486" s="11" t="s">
        <v>1340</v>
      </c>
      <c r="I486" s="21">
        <f>'17'!E21</f>
        <v>67251.47</v>
      </c>
      <c r="J486" s="21" t="s">
        <v>404</v>
      </c>
      <c r="K486" s="22" t="str">
        <f>INDEX(PA_EXTRACAOITEM!C:C,MATCH(F486,PA_EXTRACAOITEM!A:A,0),0)</f>
        <v>Contabilizada - Julho</v>
      </c>
      <c r="N486" s="11" t="s">
        <v>1845</v>
      </c>
      <c r="O486" s="11" t="s">
        <v>1846</v>
      </c>
      <c r="P486" s="11" t="s">
        <v>1847</v>
      </c>
    </row>
    <row r="487" spans="2:16" ht="12.75">
      <c r="B487" s="11" t="str">
        <f>INDEX(SUM!D:D,MATCH(SUM!$F$3,SUM!B:B,0),0)</f>
        <v>P071</v>
      </c>
      <c r="C487" s="12">
        <v>53</v>
      </c>
      <c r="D487" s="13" t="s">
        <v>1796</v>
      </c>
      <c r="E487" s="12">
        <f t="shared" si="8"/>
        <v>2022</v>
      </c>
      <c r="F487" s="20" t="s">
        <v>1848</v>
      </c>
      <c r="G487" s="13" t="s">
        <v>662</v>
      </c>
      <c r="H487" s="11" t="s">
        <v>1344</v>
      </c>
      <c r="I487" s="21">
        <f>'17'!E22</f>
        <v>68672.99</v>
      </c>
      <c r="J487" s="21" t="s">
        <v>404</v>
      </c>
      <c r="K487" s="22" t="str">
        <f>INDEX(PA_EXTRACAOITEM!C:C,MATCH(F487,PA_EXTRACAOITEM!A:A,0),0)</f>
        <v>Contabilizada - Agosto</v>
      </c>
      <c r="N487" s="11" t="s">
        <v>1849</v>
      </c>
      <c r="O487" s="11" t="s">
        <v>1850</v>
      </c>
      <c r="P487" s="11" t="s">
        <v>1851</v>
      </c>
    </row>
    <row r="488" spans="2:16" ht="12.75">
      <c r="B488" s="11" t="str">
        <f>INDEX(SUM!D:D,MATCH(SUM!$F$3,SUM!B:B,0),0)</f>
        <v>P071</v>
      </c>
      <c r="C488" s="12">
        <v>53</v>
      </c>
      <c r="D488" s="13" t="s">
        <v>1796</v>
      </c>
      <c r="E488" s="12">
        <f t="shared" si="8"/>
        <v>2022</v>
      </c>
      <c r="F488" s="20" t="s">
        <v>1852</v>
      </c>
      <c r="G488" s="13" t="s">
        <v>662</v>
      </c>
      <c r="H488" s="11" t="s">
        <v>1348</v>
      </c>
      <c r="I488" s="21">
        <f>'17'!E23</f>
        <v>67665.88</v>
      </c>
      <c r="J488" s="21" t="s">
        <v>404</v>
      </c>
      <c r="K488" s="22" t="str">
        <f>INDEX(PA_EXTRACAOITEM!C:C,MATCH(F488,PA_EXTRACAOITEM!A:A,0),0)</f>
        <v>Contabilizada - Setembro</v>
      </c>
      <c r="N488" s="11" t="s">
        <v>1853</v>
      </c>
      <c r="O488" s="11" t="s">
        <v>1854</v>
      </c>
      <c r="P488" s="11" t="s">
        <v>1855</v>
      </c>
    </row>
    <row r="489" spans="2:16" ht="12.75">
      <c r="B489" s="11" t="str">
        <f>INDEX(SUM!D:D,MATCH(SUM!$F$3,SUM!B:B,0),0)</f>
        <v>P071</v>
      </c>
      <c r="C489" s="12">
        <v>53</v>
      </c>
      <c r="D489" s="13" t="s">
        <v>1796</v>
      </c>
      <c r="E489" s="12">
        <f t="shared" si="8"/>
        <v>2022</v>
      </c>
      <c r="F489" s="20" t="s">
        <v>1856</v>
      </c>
      <c r="G489" s="13" t="s">
        <v>662</v>
      </c>
      <c r="H489" s="11" t="s">
        <v>1352</v>
      </c>
      <c r="I489" s="21">
        <f>'17'!E24</f>
        <v>68237.97</v>
      </c>
      <c r="J489" s="21" t="s">
        <v>404</v>
      </c>
      <c r="K489" s="22" t="str">
        <f>INDEX(PA_EXTRACAOITEM!C:C,MATCH(F489,PA_EXTRACAOITEM!A:A,0),0)</f>
        <v>Contabilizada - Outubro</v>
      </c>
      <c r="N489" s="11" t="s">
        <v>1857</v>
      </c>
      <c r="O489" s="11" t="s">
        <v>1858</v>
      </c>
      <c r="P489" s="11" t="s">
        <v>1859</v>
      </c>
    </row>
    <row r="490" spans="2:16" ht="12.75">
      <c r="B490" s="11" t="str">
        <f>INDEX(SUM!D:D,MATCH(SUM!$F$3,SUM!B:B,0),0)</f>
        <v>P071</v>
      </c>
      <c r="C490" s="12">
        <v>53</v>
      </c>
      <c r="D490" s="13" t="s">
        <v>1796</v>
      </c>
      <c r="E490" s="12">
        <f t="shared" si="8"/>
        <v>2022</v>
      </c>
      <c r="F490" s="20" t="s">
        <v>1860</v>
      </c>
      <c r="G490" s="13" t="s">
        <v>662</v>
      </c>
      <c r="H490" s="11" t="s">
        <v>1356</v>
      </c>
      <c r="I490" s="21">
        <f>'17'!E25</f>
        <v>68730.08</v>
      </c>
      <c r="J490" s="21" t="s">
        <v>404</v>
      </c>
      <c r="K490" s="22" t="str">
        <f>INDEX(PA_EXTRACAOITEM!C:C,MATCH(F490,PA_EXTRACAOITEM!A:A,0),0)</f>
        <v>Contabilizada - Novembro</v>
      </c>
      <c r="N490" s="11" t="s">
        <v>1861</v>
      </c>
      <c r="O490" s="11" t="s">
        <v>1603</v>
      </c>
      <c r="P490" s="11" t="s">
        <v>1862</v>
      </c>
    </row>
    <row r="491" spans="2:16" ht="12.75">
      <c r="B491" s="11" t="str">
        <f>INDEX(SUM!D:D,MATCH(SUM!$F$3,SUM!B:B,0),0)</f>
        <v>P071</v>
      </c>
      <c r="C491" s="12">
        <v>53</v>
      </c>
      <c r="D491" s="13" t="s">
        <v>1796</v>
      </c>
      <c r="E491" s="12">
        <f t="shared" si="8"/>
        <v>2022</v>
      </c>
      <c r="F491" s="20" t="s">
        <v>1863</v>
      </c>
      <c r="G491" s="13" t="s">
        <v>662</v>
      </c>
      <c r="H491" s="11" t="s">
        <v>1360</v>
      </c>
      <c r="I491" s="21">
        <f>'17'!E26</f>
        <v>64657.07</v>
      </c>
      <c r="J491" s="21" t="s">
        <v>404</v>
      </c>
      <c r="K491" s="22" t="str">
        <f>INDEX(PA_EXTRACAOITEM!C:C,MATCH(F491,PA_EXTRACAOITEM!A:A,0),0)</f>
        <v>Contabilizada - Dezembro</v>
      </c>
      <c r="N491" s="11" t="s">
        <v>1864</v>
      </c>
      <c r="O491" s="11" t="s">
        <v>1865</v>
      </c>
      <c r="P491" s="11" t="s">
        <v>1847</v>
      </c>
    </row>
    <row r="492" spans="2:16" ht="12.75">
      <c r="B492" s="11" t="str">
        <f>INDEX(SUM!D:D,MATCH(SUM!$F$3,SUM!B:B,0),0)</f>
        <v>P071</v>
      </c>
      <c r="C492" s="12">
        <v>53</v>
      </c>
      <c r="D492" s="13" t="s">
        <v>1796</v>
      </c>
      <c r="E492" s="12">
        <f t="shared" si="8"/>
        <v>2022</v>
      </c>
      <c r="F492" s="20" t="s">
        <v>1866</v>
      </c>
      <c r="G492" s="13" t="s">
        <v>662</v>
      </c>
      <c r="H492" s="11" t="s">
        <v>1364</v>
      </c>
      <c r="I492" s="21">
        <f>'17'!E27</f>
        <v>50473.56</v>
      </c>
      <c r="J492" s="21" t="s">
        <v>404</v>
      </c>
      <c r="K492" s="22" t="str">
        <f>INDEX(PA_EXTRACAOITEM!C:C,MATCH(F492,PA_EXTRACAOITEM!A:A,0),0)</f>
        <v>Contabilizada - 13° Salário</v>
      </c>
      <c r="N492" s="11" t="s">
        <v>1867</v>
      </c>
      <c r="O492" s="11" t="s">
        <v>1868</v>
      </c>
      <c r="P492" s="11" t="s">
        <v>1851</v>
      </c>
    </row>
    <row r="493" spans="2:16" ht="12.75">
      <c r="B493" s="11" t="str">
        <f>INDEX(SUM!D:D,MATCH(SUM!$F$3,SUM!B:B,0),0)</f>
        <v>P071</v>
      </c>
      <c r="C493" s="12">
        <v>53</v>
      </c>
      <c r="D493" s="13" t="s">
        <v>1796</v>
      </c>
      <c r="E493" s="12">
        <f t="shared" si="8"/>
        <v>2022</v>
      </c>
      <c r="F493" s="20" t="s">
        <v>1869</v>
      </c>
      <c r="G493" s="13" t="s">
        <v>662</v>
      </c>
      <c r="H493" s="11" t="s">
        <v>1368</v>
      </c>
      <c r="I493" s="21">
        <f>'17'!F15</f>
        <v>42099.33</v>
      </c>
      <c r="J493" s="21" t="s">
        <v>404</v>
      </c>
      <c r="K493" s="22" t="str">
        <f>INDEX(PA_EXTRACAOITEM!C:C,MATCH(F493,PA_EXTRACAOITEM!A:A,0),0)</f>
        <v>Recolhimento (Valor Principal) - Janeiro</v>
      </c>
      <c r="N493" s="11" t="s">
        <v>1870</v>
      </c>
      <c r="O493" s="11" t="s">
        <v>1871</v>
      </c>
      <c r="P493" s="11" t="s">
        <v>1855</v>
      </c>
    </row>
    <row r="494" spans="2:16" ht="12.75">
      <c r="B494" s="11" t="str">
        <f>INDEX(SUM!D:D,MATCH(SUM!$F$3,SUM!B:B,0),0)</f>
        <v>P071</v>
      </c>
      <c r="C494" s="12">
        <v>53</v>
      </c>
      <c r="D494" s="13" t="s">
        <v>1796</v>
      </c>
      <c r="E494" s="12">
        <f t="shared" si="8"/>
        <v>2022</v>
      </c>
      <c r="F494" s="20" t="s">
        <v>1872</v>
      </c>
      <c r="G494" s="13" t="s">
        <v>662</v>
      </c>
      <c r="H494" s="11" t="s">
        <v>1372</v>
      </c>
      <c r="I494" s="21">
        <f>'17'!F16</f>
        <v>59158.36</v>
      </c>
      <c r="J494" s="21" t="s">
        <v>404</v>
      </c>
      <c r="K494" s="22" t="str">
        <f>INDEX(PA_EXTRACAOITEM!C:C,MATCH(F494,PA_EXTRACAOITEM!A:A,0),0)</f>
        <v>Recolhimento (Valor Principal) - Fevereiro</v>
      </c>
      <c r="N494" s="11" t="s">
        <v>1873</v>
      </c>
      <c r="O494" s="11" t="s">
        <v>1874</v>
      </c>
      <c r="P494" s="11" t="s">
        <v>1859</v>
      </c>
    </row>
    <row r="495" spans="2:16" ht="12.75">
      <c r="B495" s="11" t="str">
        <f>INDEX(SUM!D:D,MATCH(SUM!$F$3,SUM!B:B,0),0)</f>
        <v>P071</v>
      </c>
      <c r="C495" s="12">
        <v>53</v>
      </c>
      <c r="D495" s="13" t="s">
        <v>1796</v>
      </c>
      <c r="E495" s="12">
        <f t="shared" si="8"/>
        <v>2022</v>
      </c>
      <c r="F495" s="20" t="s">
        <v>1875</v>
      </c>
      <c r="G495" s="13" t="s">
        <v>662</v>
      </c>
      <c r="H495" s="11" t="s">
        <v>1376</v>
      </c>
      <c r="I495" s="21">
        <f>'17'!F17</f>
        <v>63420.79</v>
      </c>
      <c r="J495" s="21" t="s">
        <v>404</v>
      </c>
      <c r="K495" s="22" t="str">
        <f>INDEX(PA_EXTRACAOITEM!C:C,MATCH(F495,PA_EXTRACAOITEM!A:A,0),0)</f>
        <v>Recolhimento (Valor Principal) - Março</v>
      </c>
      <c r="N495" s="11" t="s">
        <v>1876</v>
      </c>
      <c r="O495" s="11" t="s">
        <v>805</v>
      </c>
      <c r="P495" s="11" t="s">
        <v>1877</v>
      </c>
    </row>
    <row r="496" spans="2:16" ht="12.75">
      <c r="B496" s="11" t="str">
        <f>INDEX(SUM!D:D,MATCH(SUM!$F$3,SUM!B:B,0),0)</f>
        <v>P071</v>
      </c>
      <c r="C496" s="12">
        <v>53</v>
      </c>
      <c r="D496" s="13" t="s">
        <v>1796</v>
      </c>
      <c r="E496" s="12">
        <f t="shared" si="8"/>
        <v>2022</v>
      </c>
      <c r="F496" s="20" t="s">
        <v>1878</v>
      </c>
      <c r="G496" s="13" t="s">
        <v>662</v>
      </c>
      <c r="H496" s="11" t="s">
        <v>1380</v>
      </c>
      <c r="I496" s="21">
        <f>'17'!F18</f>
        <v>65942.76</v>
      </c>
      <c r="J496" s="21" t="s">
        <v>404</v>
      </c>
      <c r="K496" s="22" t="str">
        <f>INDEX(PA_EXTRACAOITEM!C:C,MATCH(F496,PA_EXTRACAOITEM!A:A,0),0)</f>
        <v>Recolhimento (Valor Principal) - Abril</v>
      </c>
      <c r="N496" s="11" t="s">
        <v>1879</v>
      </c>
      <c r="O496" s="11" t="s">
        <v>760</v>
      </c>
      <c r="P496" s="11" t="s">
        <v>1880</v>
      </c>
    </row>
    <row r="497" spans="2:16" ht="12.75">
      <c r="B497" s="11" t="str">
        <f>INDEX(SUM!D:D,MATCH(SUM!$F$3,SUM!B:B,0),0)</f>
        <v>P071</v>
      </c>
      <c r="C497" s="12">
        <v>53</v>
      </c>
      <c r="D497" s="13" t="s">
        <v>1796</v>
      </c>
      <c r="E497" s="12">
        <f t="shared" si="8"/>
        <v>2022</v>
      </c>
      <c r="F497" s="20" t="s">
        <v>1881</v>
      </c>
      <c r="G497" s="13" t="s">
        <v>662</v>
      </c>
      <c r="H497" s="11" t="s">
        <v>1384</v>
      </c>
      <c r="I497" s="21">
        <f>'17'!F19</f>
        <v>64375.37</v>
      </c>
      <c r="J497" s="21" t="s">
        <v>404</v>
      </c>
      <c r="K497" s="22" t="str">
        <f>INDEX(PA_EXTRACAOITEM!C:C,MATCH(F497,PA_EXTRACAOITEM!A:A,0),0)</f>
        <v>Recolhimento (Valor Principal) - Maio</v>
      </c>
      <c r="N497" s="11" t="s">
        <v>1882</v>
      </c>
      <c r="O497" s="11" t="s">
        <v>1883</v>
      </c>
      <c r="P497" s="11" t="s">
        <v>1847</v>
      </c>
    </row>
    <row r="498" spans="2:16" ht="12.75">
      <c r="B498" s="11" t="str">
        <f>INDEX(SUM!D:D,MATCH(SUM!$F$3,SUM!B:B,0),0)</f>
        <v>P071</v>
      </c>
      <c r="C498" s="12">
        <v>53</v>
      </c>
      <c r="D498" s="13" t="s">
        <v>1796</v>
      </c>
      <c r="E498" s="12">
        <f t="shared" si="8"/>
        <v>2022</v>
      </c>
      <c r="F498" s="20" t="s">
        <v>1884</v>
      </c>
      <c r="G498" s="13" t="s">
        <v>662</v>
      </c>
      <c r="H498" s="11" t="s">
        <v>1388</v>
      </c>
      <c r="I498" s="21">
        <f>'17'!F20</f>
        <v>65724.41</v>
      </c>
      <c r="J498" s="21" t="s">
        <v>404</v>
      </c>
      <c r="K498" s="22" t="str">
        <f>INDEX(PA_EXTRACAOITEM!C:C,MATCH(F498,PA_EXTRACAOITEM!A:A,0),0)</f>
        <v>Recolhimento (Valor Principal) - Junho</v>
      </c>
      <c r="N498" s="11" t="s">
        <v>1885</v>
      </c>
      <c r="O498" s="11" t="s">
        <v>1886</v>
      </c>
      <c r="P498" s="11" t="s">
        <v>1851</v>
      </c>
    </row>
    <row r="499" spans="2:16" ht="12.75">
      <c r="B499" s="11" t="str">
        <f>INDEX(SUM!D:D,MATCH(SUM!$F$3,SUM!B:B,0),0)</f>
        <v>P071</v>
      </c>
      <c r="C499" s="12">
        <v>53</v>
      </c>
      <c r="D499" s="13" t="s">
        <v>1796</v>
      </c>
      <c r="E499" s="12">
        <f t="shared" si="8"/>
        <v>2022</v>
      </c>
      <c r="F499" s="20" t="s">
        <v>1887</v>
      </c>
      <c r="G499" s="13" t="s">
        <v>662</v>
      </c>
      <c r="H499" s="11" t="s">
        <v>1392</v>
      </c>
      <c r="I499" s="21">
        <f>'17'!F21</f>
        <v>67251.47</v>
      </c>
      <c r="J499" s="21" t="s">
        <v>404</v>
      </c>
      <c r="K499" s="22" t="str">
        <f>INDEX(PA_EXTRACAOITEM!C:C,MATCH(F499,PA_EXTRACAOITEM!A:A,0),0)</f>
        <v>Recolhimento (Valor Principal) - Julho</v>
      </c>
      <c r="N499" s="11" t="s">
        <v>1888</v>
      </c>
      <c r="O499" s="11" t="s">
        <v>1889</v>
      </c>
      <c r="P499" s="11" t="s">
        <v>1855</v>
      </c>
    </row>
    <row r="500" spans="2:16" ht="12.75">
      <c r="B500" s="11" t="str">
        <f>INDEX(SUM!D:D,MATCH(SUM!$F$3,SUM!B:B,0),0)</f>
        <v>P071</v>
      </c>
      <c r="C500" s="12">
        <v>53</v>
      </c>
      <c r="D500" s="13" t="s">
        <v>1796</v>
      </c>
      <c r="E500" s="12">
        <f t="shared" si="8"/>
        <v>2022</v>
      </c>
      <c r="F500" s="20" t="s">
        <v>1890</v>
      </c>
      <c r="G500" s="13" t="s">
        <v>662</v>
      </c>
      <c r="H500" s="11" t="s">
        <v>1396</v>
      </c>
      <c r="I500" s="21">
        <f>'17'!F22</f>
        <v>68672.99</v>
      </c>
      <c r="J500" s="21" t="s">
        <v>404</v>
      </c>
      <c r="K500" s="22" t="str">
        <f>INDEX(PA_EXTRACAOITEM!C:C,MATCH(F500,PA_EXTRACAOITEM!A:A,0),0)</f>
        <v>Recolhimento (Valor Principal) - Agosto</v>
      </c>
      <c r="N500" s="11" t="s">
        <v>1891</v>
      </c>
      <c r="O500" s="11" t="s">
        <v>1892</v>
      </c>
      <c r="P500" s="11" t="s">
        <v>1859</v>
      </c>
    </row>
    <row r="501" spans="2:16" ht="12.75">
      <c r="B501" s="11" t="str">
        <f>INDEX(SUM!D:D,MATCH(SUM!$F$3,SUM!B:B,0),0)</f>
        <v>P071</v>
      </c>
      <c r="C501" s="12">
        <v>53</v>
      </c>
      <c r="D501" s="13" t="s">
        <v>1796</v>
      </c>
      <c r="E501" s="12">
        <f t="shared" si="8"/>
        <v>2022</v>
      </c>
      <c r="F501" s="20" t="s">
        <v>1893</v>
      </c>
      <c r="G501" s="13" t="s">
        <v>662</v>
      </c>
      <c r="H501" s="11" t="s">
        <v>1400</v>
      </c>
      <c r="I501" s="21">
        <f>'17'!F23</f>
        <v>67665.88</v>
      </c>
      <c r="J501" s="21" t="s">
        <v>404</v>
      </c>
      <c r="K501" s="22" t="str">
        <f>INDEX(PA_EXTRACAOITEM!C:C,MATCH(F501,PA_EXTRACAOITEM!A:A,0),0)</f>
        <v>Recolhimento (Valor Principal) - Setembro</v>
      </c>
      <c r="N501" s="11" t="s">
        <v>1894</v>
      </c>
      <c r="O501" s="11" t="s">
        <v>765</v>
      </c>
      <c r="P501" s="11" t="s">
        <v>1895</v>
      </c>
    </row>
    <row r="502" spans="2:16" ht="12.75">
      <c r="B502" s="11" t="str">
        <f>INDEX(SUM!D:D,MATCH(SUM!$F$3,SUM!B:B,0),0)</f>
        <v>P071</v>
      </c>
      <c r="C502" s="12">
        <v>53</v>
      </c>
      <c r="D502" s="13" t="s">
        <v>1796</v>
      </c>
      <c r="E502" s="12">
        <f t="shared" si="8"/>
        <v>2022</v>
      </c>
      <c r="F502" s="20" t="s">
        <v>1896</v>
      </c>
      <c r="G502" s="13" t="s">
        <v>662</v>
      </c>
      <c r="H502" s="11" t="s">
        <v>1404</v>
      </c>
      <c r="I502" s="21">
        <f>'17'!F24</f>
        <v>68237.97</v>
      </c>
      <c r="J502" s="21" t="s">
        <v>404</v>
      </c>
      <c r="K502" s="22" t="str">
        <f>INDEX(PA_EXTRACAOITEM!C:C,MATCH(F502,PA_EXTRACAOITEM!A:A,0),0)</f>
        <v>Recolhimento (Valor Principal) - Outubro</v>
      </c>
      <c r="N502" s="11" t="s">
        <v>1897</v>
      </c>
      <c r="O502" s="11" t="s">
        <v>1898</v>
      </c>
      <c r="P502" s="11" t="s">
        <v>1847</v>
      </c>
    </row>
    <row r="503" spans="2:16" ht="12.75">
      <c r="B503" s="11" t="str">
        <f>INDEX(SUM!D:D,MATCH(SUM!$F$3,SUM!B:B,0),0)</f>
        <v>P071</v>
      </c>
      <c r="C503" s="12">
        <v>53</v>
      </c>
      <c r="D503" s="13" t="s">
        <v>1796</v>
      </c>
      <c r="E503" s="12">
        <f t="shared" si="8"/>
        <v>2022</v>
      </c>
      <c r="F503" s="20" t="s">
        <v>1899</v>
      </c>
      <c r="G503" s="13" t="s">
        <v>662</v>
      </c>
      <c r="H503" s="11" t="s">
        <v>1408</v>
      </c>
      <c r="I503" s="21">
        <f>'17'!F25</f>
        <v>68730.08</v>
      </c>
      <c r="J503" s="21" t="s">
        <v>404</v>
      </c>
      <c r="K503" s="22" t="str">
        <f>INDEX(PA_EXTRACAOITEM!C:C,MATCH(F503,PA_EXTRACAOITEM!A:A,0),0)</f>
        <v>Recolhimento (Valor Principal) - Novembro</v>
      </c>
      <c r="N503" s="11" t="s">
        <v>1900</v>
      </c>
      <c r="O503" s="11" t="s">
        <v>1901</v>
      </c>
      <c r="P503" s="11" t="s">
        <v>1851</v>
      </c>
    </row>
    <row r="504" spans="2:16" ht="12.75">
      <c r="B504" s="11" t="str">
        <f>INDEX(SUM!D:D,MATCH(SUM!$F$3,SUM!B:B,0),0)</f>
        <v>P071</v>
      </c>
      <c r="C504" s="12">
        <v>53</v>
      </c>
      <c r="D504" s="13" t="s">
        <v>1796</v>
      </c>
      <c r="E504" s="12">
        <f t="shared" si="8"/>
        <v>2022</v>
      </c>
      <c r="F504" s="20" t="s">
        <v>1902</v>
      </c>
      <c r="G504" s="13" t="s">
        <v>662</v>
      </c>
      <c r="H504" s="11" t="s">
        <v>1412</v>
      </c>
      <c r="I504" s="21">
        <f>'17'!F26</f>
        <v>64657.07</v>
      </c>
      <c r="J504" s="21" t="s">
        <v>404</v>
      </c>
      <c r="K504" s="22" t="str">
        <f>INDEX(PA_EXTRACAOITEM!C:C,MATCH(F504,PA_EXTRACAOITEM!A:A,0),0)</f>
        <v>Recolhimento (Valor Principal) - Dezembro</v>
      </c>
      <c r="N504" s="11" t="s">
        <v>1903</v>
      </c>
      <c r="O504" s="11" t="s">
        <v>1904</v>
      </c>
      <c r="P504" s="11" t="s">
        <v>1855</v>
      </c>
    </row>
    <row r="505" spans="2:16" ht="12.75">
      <c r="B505" s="11" t="str">
        <f>INDEX(SUM!D:D,MATCH(SUM!$F$3,SUM!B:B,0),0)</f>
        <v>P071</v>
      </c>
      <c r="C505" s="12">
        <v>53</v>
      </c>
      <c r="D505" s="13" t="s">
        <v>1796</v>
      </c>
      <c r="E505" s="12">
        <f t="shared" si="8"/>
        <v>2022</v>
      </c>
      <c r="F505" s="20" t="s">
        <v>1905</v>
      </c>
      <c r="G505" s="13" t="s">
        <v>662</v>
      </c>
      <c r="H505" s="11" t="s">
        <v>1416</v>
      </c>
      <c r="I505" s="21">
        <f>'17'!F27</f>
        <v>50473.56</v>
      </c>
      <c r="J505" s="21" t="s">
        <v>404</v>
      </c>
      <c r="K505" s="22" t="str">
        <f>INDEX(PA_EXTRACAOITEM!C:C,MATCH(F505,PA_EXTRACAOITEM!A:A,0),0)</f>
        <v>Recolhimento (Valor Principal) - 13° Salário</v>
      </c>
      <c r="N505" s="11" t="s">
        <v>1906</v>
      </c>
      <c r="O505" s="11" t="s">
        <v>1907</v>
      </c>
      <c r="P505" s="11" t="s">
        <v>1859</v>
      </c>
    </row>
    <row r="506" spans="2:16" ht="12.75">
      <c r="B506" s="11" t="str">
        <f>INDEX(SUM!D:D,MATCH(SUM!$F$3,SUM!B:B,0),0)</f>
        <v>P071</v>
      </c>
      <c r="C506" s="12">
        <v>53</v>
      </c>
      <c r="D506" s="13" t="s">
        <v>1796</v>
      </c>
      <c r="E506" s="12">
        <f t="shared" si="8"/>
        <v>2022</v>
      </c>
      <c r="F506" s="20" t="s">
        <v>1908</v>
      </c>
      <c r="G506" s="13" t="s">
        <v>662</v>
      </c>
      <c r="H506" s="11" t="s">
        <v>1420</v>
      </c>
      <c r="I506" s="21">
        <f>'17'!G15</f>
        <v>0</v>
      </c>
      <c r="J506" s="21" t="s">
        <v>404</v>
      </c>
      <c r="K506" s="22" t="str">
        <f>INDEX(PA_EXTRACAOITEM!C:C,MATCH(F506,PA_EXTRACAOITEM!A:A,0),0)</f>
        <v>Recolhimento (Multas e Juros) - Janeiro</v>
      </c>
      <c r="N506" s="11" t="s">
        <v>1909</v>
      </c>
      <c r="O506" s="11" t="s">
        <v>986</v>
      </c>
      <c r="P506" s="11" t="s">
        <v>1910</v>
      </c>
    </row>
    <row r="507" spans="2:16" ht="12.75">
      <c r="B507" s="11" t="str">
        <f>INDEX(SUM!D:D,MATCH(SUM!$F$3,SUM!B:B,0),0)</f>
        <v>P071</v>
      </c>
      <c r="C507" s="12">
        <v>53</v>
      </c>
      <c r="D507" s="13" t="s">
        <v>1796</v>
      </c>
      <c r="E507" s="12">
        <f t="shared" si="8"/>
        <v>2022</v>
      </c>
      <c r="F507" s="20" t="s">
        <v>1911</v>
      </c>
      <c r="G507" s="13" t="s">
        <v>662</v>
      </c>
      <c r="H507" s="11" t="s">
        <v>1424</v>
      </c>
      <c r="I507" s="21">
        <f>'17'!G16</f>
        <v>0</v>
      </c>
      <c r="J507" s="21" t="s">
        <v>404</v>
      </c>
      <c r="K507" s="22" t="str">
        <f>INDEX(PA_EXTRACAOITEM!C:C,MATCH(F507,PA_EXTRACAOITEM!A:A,0),0)</f>
        <v>Recolhimento (Multas e Juros) - Fevereiro</v>
      </c>
      <c r="N507" s="11" t="s">
        <v>1912</v>
      </c>
      <c r="O507" s="11" t="s">
        <v>852</v>
      </c>
      <c r="P507" s="11" t="s">
        <v>1913</v>
      </c>
    </row>
    <row r="508" spans="2:16" ht="12.75">
      <c r="B508" s="11" t="str">
        <f>INDEX(SUM!D:D,MATCH(SUM!$F$3,SUM!B:B,0),0)</f>
        <v>P071</v>
      </c>
      <c r="C508" s="12">
        <v>53</v>
      </c>
      <c r="D508" s="13" t="s">
        <v>1796</v>
      </c>
      <c r="E508" s="12">
        <f t="shared" si="8"/>
        <v>2022</v>
      </c>
      <c r="F508" s="20" t="s">
        <v>1914</v>
      </c>
      <c r="G508" s="13" t="s">
        <v>662</v>
      </c>
      <c r="H508" s="11" t="s">
        <v>1428</v>
      </c>
      <c r="I508" s="21">
        <f>'17'!G17</f>
        <v>0</v>
      </c>
      <c r="J508" s="21" t="s">
        <v>404</v>
      </c>
      <c r="K508" s="22" t="str">
        <f>INDEX(PA_EXTRACAOITEM!C:C,MATCH(F508,PA_EXTRACAOITEM!A:A,0),0)</f>
        <v>Recolhimento (Multas e Juros) - Março</v>
      </c>
      <c r="N508" s="11" t="s">
        <v>1915</v>
      </c>
      <c r="O508" s="11" t="s">
        <v>1916</v>
      </c>
      <c r="P508" s="11" t="s">
        <v>1917</v>
      </c>
    </row>
    <row r="509" spans="2:16" ht="12.75">
      <c r="B509" s="11" t="str">
        <f>INDEX(SUM!D:D,MATCH(SUM!$F$3,SUM!B:B,0),0)</f>
        <v>P071</v>
      </c>
      <c r="C509" s="12">
        <v>53</v>
      </c>
      <c r="D509" s="13" t="s">
        <v>1796</v>
      </c>
      <c r="E509" s="12">
        <f t="shared" si="8"/>
        <v>2022</v>
      </c>
      <c r="F509" s="20" t="s">
        <v>1918</v>
      </c>
      <c r="G509" s="13" t="s">
        <v>662</v>
      </c>
      <c r="H509" s="11" t="s">
        <v>1432</v>
      </c>
      <c r="I509" s="21">
        <f>'17'!G18</f>
        <v>0</v>
      </c>
      <c r="J509" s="21" t="s">
        <v>404</v>
      </c>
      <c r="K509" s="22" t="str">
        <f>INDEX(PA_EXTRACAOITEM!C:C,MATCH(F509,PA_EXTRACAOITEM!A:A,0),0)</f>
        <v>Recolhimento (Multas e Juros) - Abril</v>
      </c>
      <c r="N509" s="11" t="s">
        <v>1919</v>
      </c>
      <c r="O509" s="11" t="s">
        <v>1920</v>
      </c>
      <c r="P509" s="11" t="s">
        <v>1921</v>
      </c>
    </row>
    <row r="510" spans="2:16" ht="12.75">
      <c r="B510" s="11" t="str">
        <f>INDEX(SUM!D:D,MATCH(SUM!$F$3,SUM!B:B,0),0)</f>
        <v>P071</v>
      </c>
      <c r="C510" s="12">
        <v>53</v>
      </c>
      <c r="D510" s="13" t="s">
        <v>1796</v>
      </c>
      <c r="E510" s="12">
        <f t="shared" si="8"/>
        <v>2022</v>
      </c>
      <c r="F510" s="20" t="s">
        <v>1922</v>
      </c>
      <c r="G510" s="13" t="s">
        <v>662</v>
      </c>
      <c r="H510" s="11" t="s">
        <v>1436</v>
      </c>
      <c r="I510" s="21">
        <f>'17'!G19</f>
        <v>0</v>
      </c>
      <c r="J510" s="21" t="s">
        <v>404</v>
      </c>
      <c r="K510" s="22" t="str">
        <f>INDEX(PA_EXTRACAOITEM!C:C,MATCH(F510,PA_EXTRACAOITEM!A:A,0),0)</f>
        <v>Recolhimento (Multas e Juros) - Maio</v>
      </c>
      <c r="N510" s="11" t="s">
        <v>1923</v>
      </c>
      <c r="O510" s="11" t="s">
        <v>1924</v>
      </c>
      <c r="P510" s="11" t="s">
        <v>1925</v>
      </c>
    </row>
    <row r="511" spans="2:16" ht="12.75">
      <c r="B511" s="11" t="str">
        <f>INDEX(SUM!D:D,MATCH(SUM!$F$3,SUM!B:B,0),0)</f>
        <v>P071</v>
      </c>
      <c r="C511" s="12">
        <v>53</v>
      </c>
      <c r="D511" s="13" t="s">
        <v>1796</v>
      </c>
      <c r="E511" s="12">
        <f t="shared" si="8"/>
        <v>2022</v>
      </c>
      <c r="F511" s="20" t="s">
        <v>1926</v>
      </c>
      <c r="G511" s="13" t="s">
        <v>662</v>
      </c>
      <c r="H511" s="11" t="s">
        <v>1440</v>
      </c>
      <c r="I511" s="21">
        <f>'17'!G20</f>
        <v>0</v>
      </c>
      <c r="J511" s="21" t="s">
        <v>404</v>
      </c>
      <c r="K511" s="22" t="str">
        <f>INDEX(PA_EXTRACAOITEM!C:C,MATCH(F511,PA_EXTRACAOITEM!A:A,0),0)</f>
        <v>Recolhimento (Multas e Juros) - Junho</v>
      </c>
      <c r="N511" s="11" t="s">
        <v>1927</v>
      </c>
      <c r="O511" s="11" t="s">
        <v>857</v>
      </c>
      <c r="P511" s="11" t="s">
        <v>1928</v>
      </c>
    </row>
    <row r="512" spans="2:16" ht="12.75">
      <c r="B512" s="11" t="str">
        <f>INDEX(SUM!D:D,MATCH(SUM!$F$3,SUM!B:B,0),0)</f>
        <v>P071</v>
      </c>
      <c r="C512" s="12">
        <v>53</v>
      </c>
      <c r="D512" s="13" t="s">
        <v>1796</v>
      </c>
      <c r="E512" s="12">
        <f t="shared" si="8"/>
        <v>2022</v>
      </c>
      <c r="F512" s="20" t="s">
        <v>1929</v>
      </c>
      <c r="G512" s="13" t="s">
        <v>662</v>
      </c>
      <c r="H512" s="11" t="s">
        <v>1444</v>
      </c>
      <c r="I512" s="21">
        <f>'17'!G21</f>
        <v>0</v>
      </c>
      <c r="J512" s="21" t="s">
        <v>404</v>
      </c>
      <c r="K512" s="22" t="str">
        <f>INDEX(PA_EXTRACAOITEM!C:C,MATCH(F512,PA_EXTRACAOITEM!A:A,0),0)</f>
        <v>Recolhimento (Multas e Juros) - Julho</v>
      </c>
      <c r="N512" s="11" t="s">
        <v>1930</v>
      </c>
      <c r="O512" s="11" t="s">
        <v>862</v>
      </c>
      <c r="P512" s="11" t="s">
        <v>1931</v>
      </c>
    </row>
    <row r="513" spans="2:16" ht="12.75">
      <c r="B513" s="11" t="str">
        <f>INDEX(SUM!D:D,MATCH(SUM!$F$3,SUM!B:B,0),0)</f>
        <v>P071</v>
      </c>
      <c r="C513" s="12">
        <v>53</v>
      </c>
      <c r="D513" s="13" t="s">
        <v>1796</v>
      </c>
      <c r="E513" s="12">
        <f t="shared" si="8"/>
        <v>2022</v>
      </c>
      <c r="F513" s="20" t="s">
        <v>1932</v>
      </c>
      <c r="G513" s="13" t="s">
        <v>662</v>
      </c>
      <c r="H513" s="11" t="s">
        <v>1448</v>
      </c>
      <c r="I513" s="21">
        <f>'17'!G22</f>
        <v>0</v>
      </c>
      <c r="J513" s="21" t="s">
        <v>404</v>
      </c>
      <c r="K513" s="22" t="str">
        <f>INDEX(PA_EXTRACAOITEM!C:C,MATCH(F513,PA_EXTRACAOITEM!A:A,0),0)</f>
        <v>Recolhimento (Multas e Juros) - Agosto</v>
      </c>
      <c r="N513" s="11" t="s">
        <v>1933</v>
      </c>
      <c r="O513" s="11" t="s">
        <v>868</v>
      </c>
      <c r="P513" s="11" t="s">
        <v>1934</v>
      </c>
    </row>
    <row r="514" spans="2:16" ht="12.75">
      <c r="B514" s="11" t="str">
        <f>INDEX(SUM!D:D,MATCH(SUM!$F$3,SUM!B:B,0),0)</f>
        <v>P071</v>
      </c>
      <c r="C514" s="12">
        <v>53</v>
      </c>
      <c r="D514" s="13" t="s">
        <v>1796</v>
      </c>
      <c r="E514" s="12">
        <f t="shared" si="8"/>
        <v>2022</v>
      </c>
      <c r="F514" s="20" t="s">
        <v>1935</v>
      </c>
      <c r="G514" s="13" t="s">
        <v>662</v>
      </c>
      <c r="H514" s="11" t="s">
        <v>1452</v>
      </c>
      <c r="I514" s="21">
        <f>'17'!G23</f>
        <v>0</v>
      </c>
      <c r="J514" s="21" t="s">
        <v>404</v>
      </c>
      <c r="K514" s="22" t="str">
        <f>INDEX(PA_EXTRACAOITEM!C:C,MATCH(F514,PA_EXTRACAOITEM!A:A,0),0)</f>
        <v>Recolhimento (Multas e Juros) - Setembro</v>
      </c>
      <c r="N514" s="11" t="s">
        <v>1936</v>
      </c>
      <c r="O514" s="11" t="s">
        <v>873</v>
      </c>
      <c r="P514" s="11" t="s">
        <v>1937</v>
      </c>
    </row>
    <row r="515" spans="2:16" ht="12.75">
      <c r="B515" s="11" t="str">
        <f>INDEX(SUM!D:D,MATCH(SUM!$F$3,SUM!B:B,0),0)</f>
        <v>P071</v>
      </c>
      <c r="C515" s="12">
        <v>53</v>
      </c>
      <c r="D515" s="13" t="s">
        <v>1796</v>
      </c>
      <c r="E515" s="12">
        <f t="shared" si="8"/>
        <v>2022</v>
      </c>
      <c r="F515" s="20" t="s">
        <v>1938</v>
      </c>
      <c r="G515" s="13" t="s">
        <v>662</v>
      </c>
      <c r="H515" s="11" t="s">
        <v>1456</v>
      </c>
      <c r="I515" s="21">
        <f>'17'!G24</f>
        <v>1418.93</v>
      </c>
      <c r="J515" s="21" t="s">
        <v>404</v>
      </c>
      <c r="K515" s="22" t="str">
        <f>INDEX(PA_EXTRACAOITEM!C:C,MATCH(F515,PA_EXTRACAOITEM!A:A,0),0)</f>
        <v>Recolhimento (Multas e Juros) - Outubro</v>
      </c>
      <c r="N515" s="11" t="s">
        <v>1939</v>
      </c>
      <c r="O515" s="11" t="s">
        <v>882</v>
      </c>
      <c r="P515" s="11" t="s">
        <v>1940</v>
      </c>
    </row>
    <row r="516" spans="2:16" ht="12.75">
      <c r="B516" s="11" t="str">
        <f>INDEX(SUM!D:D,MATCH(SUM!$F$3,SUM!B:B,0),0)</f>
        <v>P071</v>
      </c>
      <c r="C516" s="12">
        <v>53</v>
      </c>
      <c r="D516" s="13" t="s">
        <v>1796</v>
      </c>
      <c r="E516" s="12">
        <f t="shared" si="8"/>
        <v>2022</v>
      </c>
      <c r="F516" s="20" t="s">
        <v>1941</v>
      </c>
      <c r="G516" s="13" t="s">
        <v>662</v>
      </c>
      <c r="H516" s="11" t="s">
        <v>1460</v>
      </c>
      <c r="I516" s="21">
        <f>'17'!G25</f>
        <v>11272.58</v>
      </c>
      <c r="J516" s="21" t="s">
        <v>404</v>
      </c>
      <c r="K516" s="22" t="str">
        <f>INDEX(PA_EXTRACAOITEM!C:C,MATCH(F516,PA_EXTRACAOITEM!A:A,0),0)</f>
        <v>Recolhimento (Multas e Juros) - Novembro</v>
      </c>
      <c r="N516" s="11" t="s">
        <v>1942</v>
      </c>
      <c r="O516" s="11" t="s">
        <v>887</v>
      </c>
      <c r="P516" s="11" t="s">
        <v>1943</v>
      </c>
    </row>
    <row r="517" spans="2:16" ht="12.75">
      <c r="B517" s="11" t="str">
        <f>INDEX(SUM!D:D,MATCH(SUM!$F$3,SUM!B:B,0),0)</f>
        <v>P071</v>
      </c>
      <c r="C517" s="12">
        <v>53</v>
      </c>
      <c r="D517" s="13" t="s">
        <v>1796</v>
      </c>
      <c r="E517" s="12">
        <f t="shared" si="8"/>
        <v>2022</v>
      </c>
      <c r="F517" s="20" t="s">
        <v>1944</v>
      </c>
      <c r="G517" s="13" t="s">
        <v>662</v>
      </c>
      <c r="H517" s="11" t="s">
        <v>1464</v>
      </c>
      <c r="I517" s="21">
        <f>'17'!G26</f>
        <v>3874.92</v>
      </c>
      <c r="J517" s="21" t="s">
        <v>404</v>
      </c>
      <c r="K517" s="22" t="str">
        <f>INDEX(PA_EXTRACAOITEM!C:C,MATCH(F517,PA_EXTRACAOITEM!A:A,0),0)</f>
        <v>Recolhimento (Multas e Juros) - Dezembro</v>
      </c>
      <c r="N517" s="11" t="s">
        <v>1945</v>
      </c>
      <c r="O517" s="11" t="s">
        <v>649</v>
      </c>
      <c r="P517" s="11" t="s">
        <v>1946</v>
      </c>
    </row>
    <row r="518" spans="2:16" ht="12.75">
      <c r="B518" s="11" t="str">
        <f>INDEX(SUM!D:D,MATCH(SUM!$F$3,SUM!B:B,0),0)</f>
        <v>P071</v>
      </c>
      <c r="C518" s="12">
        <v>53</v>
      </c>
      <c r="D518" s="13" t="s">
        <v>1796</v>
      </c>
      <c r="E518" s="12">
        <f t="shared" si="8"/>
        <v>2022</v>
      </c>
      <c r="F518" s="20" t="s">
        <v>1947</v>
      </c>
      <c r="G518" s="13" t="s">
        <v>662</v>
      </c>
      <c r="H518" s="11" t="s">
        <v>1468</v>
      </c>
      <c r="I518" s="21">
        <f>'17'!G27</f>
        <v>7536.81</v>
      </c>
      <c r="J518" s="21" t="s">
        <v>404</v>
      </c>
      <c r="K518" s="22" t="str">
        <f>INDEX(PA_EXTRACAOITEM!C:C,MATCH(F518,PA_EXTRACAOITEM!A:A,0),0)</f>
        <v>Recolhimento (Multas e Juros) - 13° Salário</v>
      </c>
      <c r="N518" s="11" t="s">
        <v>1948</v>
      </c>
      <c r="O518" s="11" t="s">
        <v>1089</v>
      </c>
      <c r="P518" s="11" t="s">
        <v>1949</v>
      </c>
    </row>
    <row r="519" spans="2:16" ht="12.75">
      <c r="B519" s="11" t="str">
        <f>INDEX(SUM!D:D,MATCH(SUM!$F$3,SUM!B:B,0),0)</f>
        <v>P071</v>
      </c>
      <c r="C519" s="12">
        <v>54</v>
      </c>
      <c r="D519" s="13" t="s">
        <v>1950</v>
      </c>
      <c r="E519" s="12">
        <f t="shared" si="8"/>
        <v>2022</v>
      </c>
      <c r="F519" s="20" t="s">
        <v>1951</v>
      </c>
      <c r="G519" s="13" t="s">
        <v>662</v>
      </c>
      <c r="H519" s="11" t="s">
        <v>1473</v>
      </c>
      <c r="I519" s="21">
        <f>'17'!D38</f>
        <v>110576.01</v>
      </c>
      <c r="J519" s="21" t="s">
        <v>404</v>
      </c>
      <c r="K519" s="22" t="str">
        <f>INDEX(PA_EXTRACAOITEM!C:C,MATCH(F519,PA_EXTRACAOITEM!A:A,0),0)</f>
        <v>Devida - Janeiro</v>
      </c>
      <c r="N519" s="11" t="s">
        <v>1952</v>
      </c>
      <c r="O519" s="11" t="s">
        <v>1741</v>
      </c>
      <c r="P519" s="11" t="s">
        <v>1953</v>
      </c>
    </row>
    <row r="520" spans="2:16" ht="12.75">
      <c r="B520" s="11" t="str">
        <f>INDEX(SUM!D:D,MATCH(SUM!$F$3,SUM!B:B,0),0)</f>
        <v>P071</v>
      </c>
      <c r="C520" s="12">
        <v>54</v>
      </c>
      <c r="D520" s="13" t="s">
        <v>1950</v>
      </c>
      <c r="E520" s="12">
        <f t="shared" si="8"/>
        <v>2022</v>
      </c>
      <c r="F520" s="20" t="s">
        <v>1954</v>
      </c>
      <c r="G520" s="13" t="s">
        <v>662</v>
      </c>
      <c r="H520" s="11" t="s">
        <v>1477</v>
      </c>
      <c r="I520" s="21">
        <f>'17'!D39</f>
        <v>153758.93</v>
      </c>
      <c r="J520" s="21" t="s">
        <v>404</v>
      </c>
      <c r="K520" s="22" t="str">
        <f>INDEX(PA_EXTRACAOITEM!C:C,MATCH(F520,PA_EXTRACAOITEM!A:A,0),0)</f>
        <v>Devida - Fevereiro</v>
      </c>
      <c r="N520" s="11" t="s">
        <v>1955</v>
      </c>
      <c r="O520" s="11" t="s">
        <v>1170</v>
      </c>
      <c r="P520" s="11" t="s">
        <v>1956</v>
      </c>
    </row>
    <row r="521" spans="2:16" ht="12.75">
      <c r="B521" s="11" t="str">
        <f>INDEX(SUM!D:D,MATCH(SUM!$F$3,SUM!B:B,0),0)</f>
        <v>P071</v>
      </c>
      <c r="C521" s="12">
        <v>54</v>
      </c>
      <c r="D521" s="13" t="s">
        <v>1950</v>
      </c>
      <c r="E521" s="12">
        <f t="shared" si="8"/>
        <v>2022</v>
      </c>
      <c r="F521" s="20" t="s">
        <v>1957</v>
      </c>
      <c r="G521" s="13" t="s">
        <v>662</v>
      </c>
      <c r="H521" s="11" t="s">
        <v>1481</v>
      </c>
      <c r="I521" s="21">
        <f>'17'!D40</f>
        <v>165542.45</v>
      </c>
      <c r="J521" s="21" t="s">
        <v>404</v>
      </c>
      <c r="K521" s="22" t="str">
        <f>INDEX(PA_EXTRACAOITEM!C:C,MATCH(F521,PA_EXTRACAOITEM!A:A,0),0)</f>
        <v>Devida - Março</v>
      </c>
      <c r="N521" s="11" t="s">
        <v>1958</v>
      </c>
      <c r="O521" s="11" t="s">
        <v>974</v>
      </c>
      <c r="P521" s="11" t="s">
        <v>1959</v>
      </c>
    </row>
    <row r="522" spans="2:16" ht="12.75">
      <c r="B522" s="11" t="str">
        <f>INDEX(SUM!D:D,MATCH(SUM!$F$3,SUM!B:B,0),0)</f>
        <v>P071</v>
      </c>
      <c r="C522" s="12">
        <v>54</v>
      </c>
      <c r="D522" s="13" t="s">
        <v>1950</v>
      </c>
      <c r="E522" s="12">
        <f aca="true" t="shared" si="9" ref="E522:E585">+$E$3</f>
        <v>2022</v>
      </c>
      <c r="F522" s="20" t="s">
        <v>1960</v>
      </c>
      <c r="G522" s="13" t="s">
        <v>662</v>
      </c>
      <c r="H522" s="11" t="s">
        <v>1485</v>
      </c>
      <c r="I522" s="21">
        <f>'17'!D41</f>
        <v>173287.6</v>
      </c>
      <c r="J522" s="21" t="s">
        <v>404</v>
      </c>
      <c r="K522" s="22" t="str">
        <f>INDEX(PA_EXTRACAOITEM!C:C,MATCH(F522,PA_EXTRACAOITEM!A:A,0),0)</f>
        <v>Devida - Abril</v>
      </c>
      <c r="N522" s="11" t="s">
        <v>1961</v>
      </c>
      <c r="O522" s="11" t="s">
        <v>755</v>
      </c>
      <c r="P522" s="11" t="s">
        <v>1962</v>
      </c>
    </row>
    <row r="523" spans="2:16" ht="12.75">
      <c r="B523" s="11" t="str">
        <f>INDEX(SUM!D:D,MATCH(SUM!$F$3,SUM!B:B,0),0)</f>
        <v>P071</v>
      </c>
      <c r="C523" s="12">
        <v>54</v>
      </c>
      <c r="D523" s="13" t="s">
        <v>1950</v>
      </c>
      <c r="E523" s="12">
        <f t="shared" si="9"/>
        <v>2022</v>
      </c>
      <c r="F523" s="20" t="s">
        <v>1963</v>
      </c>
      <c r="G523" s="13" t="s">
        <v>662</v>
      </c>
      <c r="H523" s="11" t="s">
        <v>1489</v>
      </c>
      <c r="I523" s="21">
        <f>'17'!D42</f>
        <v>168922.94</v>
      </c>
      <c r="J523" s="21" t="s">
        <v>404</v>
      </c>
      <c r="K523" s="22" t="str">
        <f>INDEX(PA_EXTRACAOITEM!C:C,MATCH(F523,PA_EXTRACAOITEM!A:A,0),0)</f>
        <v>Devida - Maio</v>
      </c>
      <c r="N523" s="11" t="s">
        <v>1964</v>
      </c>
      <c r="O523" s="11" t="s">
        <v>805</v>
      </c>
      <c r="P523" s="11" t="s">
        <v>1965</v>
      </c>
    </row>
    <row r="524" spans="2:16" ht="12.75">
      <c r="B524" s="11" t="str">
        <f>INDEX(SUM!D:D,MATCH(SUM!$F$3,SUM!B:B,0),0)</f>
        <v>P071</v>
      </c>
      <c r="C524" s="12">
        <v>54</v>
      </c>
      <c r="D524" s="13" t="s">
        <v>1950</v>
      </c>
      <c r="E524" s="12">
        <f t="shared" si="9"/>
        <v>2022</v>
      </c>
      <c r="F524" s="20" t="s">
        <v>1966</v>
      </c>
      <c r="G524" s="13" t="s">
        <v>662</v>
      </c>
      <c r="H524" s="11" t="s">
        <v>1493</v>
      </c>
      <c r="I524" s="21">
        <f>'17'!D43</f>
        <v>172179.83</v>
      </c>
      <c r="J524" s="21" t="s">
        <v>404</v>
      </c>
      <c r="K524" s="22" t="str">
        <f>INDEX(PA_EXTRACAOITEM!C:C,MATCH(F524,PA_EXTRACAOITEM!A:A,0),0)</f>
        <v>Devida - Junho</v>
      </c>
      <c r="N524" s="11" t="s">
        <v>1967</v>
      </c>
      <c r="O524" s="11" t="s">
        <v>775</v>
      </c>
      <c r="P524" s="11" t="s">
        <v>1968</v>
      </c>
    </row>
    <row r="525" spans="2:16" ht="12.75">
      <c r="B525" s="11" t="str">
        <f>INDEX(SUM!D:D,MATCH(SUM!$F$3,SUM!B:B,0),0)</f>
        <v>P071</v>
      </c>
      <c r="C525" s="12">
        <v>54</v>
      </c>
      <c r="D525" s="13" t="s">
        <v>1950</v>
      </c>
      <c r="E525" s="12">
        <f t="shared" si="9"/>
        <v>2022</v>
      </c>
      <c r="F525" s="20" t="s">
        <v>1969</v>
      </c>
      <c r="G525" s="13" t="s">
        <v>662</v>
      </c>
      <c r="H525" s="11" t="s">
        <v>1497</v>
      </c>
      <c r="I525" s="21">
        <f>'17'!D44</f>
        <v>175556.44</v>
      </c>
      <c r="J525" s="21" t="s">
        <v>404</v>
      </c>
      <c r="K525" s="22" t="str">
        <f>INDEX(PA_EXTRACAOITEM!C:C,MATCH(F525,PA_EXTRACAOITEM!A:A,0),0)</f>
        <v>Devida - Julho</v>
      </c>
      <c r="N525" s="11" t="s">
        <v>1970</v>
      </c>
      <c r="O525" s="11" t="s">
        <v>780</v>
      </c>
      <c r="P525" s="11" t="s">
        <v>1971</v>
      </c>
    </row>
    <row r="526" spans="2:16" ht="12.75">
      <c r="B526" s="11" t="str">
        <f>INDEX(SUM!D:D,MATCH(SUM!$F$3,SUM!B:B,0),0)</f>
        <v>P071</v>
      </c>
      <c r="C526" s="12">
        <v>54</v>
      </c>
      <c r="D526" s="13" t="s">
        <v>1950</v>
      </c>
      <c r="E526" s="12">
        <f t="shared" si="9"/>
        <v>2022</v>
      </c>
      <c r="F526" s="20" t="s">
        <v>1972</v>
      </c>
      <c r="G526" s="13" t="s">
        <v>662</v>
      </c>
      <c r="H526" s="11" t="s">
        <v>1501</v>
      </c>
      <c r="I526" s="21">
        <f>'17'!D45</f>
        <v>178908.76</v>
      </c>
      <c r="J526" s="21" t="s">
        <v>404</v>
      </c>
      <c r="K526" s="22" t="str">
        <f>INDEX(PA_EXTRACAOITEM!C:C,MATCH(F526,PA_EXTRACAOITEM!A:A,0),0)</f>
        <v>Devida - Agosto</v>
      </c>
      <c r="N526" s="11" t="s">
        <v>1973</v>
      </c>
      <c r="O526" s="11" t="s">
        <v>1018</v>
      </c>
      <c r="P526" s="11" t="s">
        <v>1974</v>
      </c>
    </row>
    <row r="527" spans="2:16" ht="12.75">
      <c r="B527" s="11" t="str">
        <f>INDEX(SUM!D:D,MATCH(SUM!$F$3,SUM!B:B,0),0)</f>
        <v>P071</v>
      </c>
      <c r="C527" s="12">
        <v>54</v>
      </c>
      <c r="D527" s="13" t="s">
        <v>1950</v>
      </c>
      <c r="E527" s="12">
        <f t="shared" si="9"/>
        <v>2022</v>
      </c>
      <c r="F527" s="20" t="s">
        <v>1975</v>
      </c>
      <c r="G527" s="13" t="s">
        <v>662</v>
      </c>
      <c r="H527" s="11" t="s">
        <v>1505</v>
      </c>
      <c r="I527" s="21">
        <f>'17'!D46</f>
        <v>178619.89</v>
      </c>
      <c r="J527" s="21" t="s">
        <v>404</v>
      </c>
      <c r="K527" s="22" t="str">
        <f>INDEX(PA_EXTRACAOITEM!C:C,MATCH(F527,PA_EXTRACAOITEM!A:A,0),0)</f>
        <v>Devida - Setembro</v>
      </c>
      <c r="N527" s="11" t="s">
        <v>1976</v>
      </c>
      <c r="O527" s="11" t="s">
        <v>1022</v>
      </c>
      <c r="P527" s="11" t="s">
        <v>1977</v>
      </c>
    </row>
    <row r="528" spans="2:16" ht="12.75">
      <c r="B528" s="11" t="str">
        <f>INDEX(SUM!D:D,MATCH(SUM!$F$3,SUM!B:B,0),0)</f>
        <v>P071</v>
      </c>
      <c r="C528" s="12">
        <v>54</v>
      </c>
      <c r="D528" s="13" t="s">
        <v>1950</v>
      </c>
      <c r="E528" s="12">
        <f t="shared" si="9"/>
        <v>2022</v>
      </c>
      <c r="F528" s="20" t="s">
        <v>1978</v>
      </c>
      <c r="G528" s="13" t="s">
        <v>662</v>
      </c>
      <c r="H528" s="11" t="s">
        <v>1509</v>
      </c>
      <c r="I528" s="21">
        <f>'17'!D47</f>
        <v>179751.41</v>
      </c>
      <c r="J528" s="21" t="s">
        <v>404</v>
      </c>
      <c r="K528" s="22" t="str">
        <f>INDEX(PA_EXTRACAOITEM!C:C,MATCH(F528,PA_EXTRACAOITEM!A:A,0),0)</f>
        <v>Devida - Outubro</v>
      </c>
      <c r="N528" s="11" t="s">
        <v>1979</v>
      </c>
      <c r="O528" s="11" t="s">
        <v>986</v>
      </c>
      <c r="P528" s="11" t="s">
        <v>1980</v>
      </c>
    </row>
    <row r="529" spans="2:16" ht="12.75">
      <c r="B529" s="11" t="str">
        <f>INDEX(SUM!D:D,MATCH(SUM!$F$3,SUM!B:B,0),0)</f>
        <v>P071</v>
      </c>
      <c r="C529" s="12">
        <v>54</v>
      </c>
      <c r="D529" s="13" t="s">
        <v>1950</v>
      </c>
      <c r="E529" s="12">
        <f t="shared" si="9"/>
        <v>2022</v>
      </c>
      <c r="F529" s="20" t="s">
        <v>1981</v>
      </c>
      <c r="G529" s="13" t="s">
        <v>662</v>
      </c>
      <c r="H529" s="11" t="s">
        <v>1513</v>
      </c>
      <c r="I529" s="21">
        <f>'17'!D48</f>
        <v>180369.21</v>
      </c>
      <c r="J529" s="21" t="s">
        <v>404</v>
      </c>
      <c r="K529" s="22" t="str">
        <f>INDEX(PA_EXTRACAOITEM!C:C,MATCH(F529,PA_EXTRACAOITEM!A:A,0),0)</f>
        <v>Devida - Novembro</v>
      </c>
      <c r="N529" s="11" t="s">
        <v>1982</v>
      </c>
      <c r="O529" s="11" t="s">
        <v>852</v>
      </c>
      <c r="P529" s="11" t="s">
        <v>1983</v>
      </c>
    </row>
    <row r="530" spans="2:16" ht="12.75">
      <c r="B530" s="11" t="str">
        <f>INDEX(SUM!D:D,MATCH(SUM!$F$3,SUM!B:B,0),0)</f>
        <v>P071</v>
      </c>
      <c r="C530" s="12">
        <v>54</v>
      </c>
      <c r="D530" s="13" t="s">
        <v>1950</v>
      </c>
      <c r="E530" s="12">
        <f t="shared" si="9"/>
        <v>2022</v>
      </c>
      <c r="F530" s="20" t="s">
        <v>1984</v>
      </c>
      <c r="G530" s="13" t="s">
        <v>662</v>
      </c>
      <c r="H530" s="11" t="s">
        <v>1517</v>
      </c>
      <c r="I530" s="21">
        <f>'17'!D49</f>
        <v>170475.99</v>
      </c>
      <c r="J530" s="21" t="s">
        <v>404</v>
      </c>
      <c r="K530" s="22" t="str">
        <f>INDEX(PA_EXTRACAOITEM!C:C,MATCH(F530,PA_EXTRACAOITEM!A:A,0),0)</f>
        <v>Devida - Dezembro</v>
      </c>
      <c r="N530" s="11" t="s">
        <v>1985</v>
      </c>
      <c r="O530" s="11" t="s">
        <v>857</v>
      </c>
      <c r="P530" s="11" t="s">
        <v>1986</v>
      </c>
    </row>
    <row r="531" spans="2:16" ht="12.75">
      <c r="B531" s="11" t="str">
        <f>INDEX(SUM!D:D,MATCH(SUM!$F$3,SUM!B:B,0),0)</f>
        <v>P071</v>
      </c>
      <c r="C531" s="12">
        <v>54</v>
      </c>
      <c r="D531" s="13" t="s">
        <v>1950</v>
      </c>
      <c r="E531" s="12">
        <f t="shared" si="9"/>
        <v>2022</v>
      </c>
      <c r="F531" s="20" t="s">
        <v>1987</v>
      </c>
      <c r="G531" s="13" t="s">
        <v>662</v>
      </c>
      <c r="H531" s="11" t="s">
        <v>1521</v>
      </c>
      <c r="I531" s="21">
        <f>'17'!D50</f>
        <v>138033.45</v>
      </c>
      <c r="J531" s="21" t="s">
        <v>404</v>
      </c>
      <c r="K531" s="22" t="str">
        <f>INDEX(PA_EXTRACAOITEM!C:C,MATCH(F531,PA_EXTRACAOITEM!A:A,0),0)</f>
        <v>Devida - 13° Salário</v>
      </c>
      <c r="N531" s="11" t="s">
        <v>1988</v>
      </c>
      <c r="O531" s="11" t="s">
        <v>862</v>
      </c>
      <c r="P531" s="11" t="s">
        <v>1989</v>
      </c>
    </row>
    <row r="532" spans="2:16" ht="12.75">
      <c r="B532" s="11" t="str">
        <f>INDEX(SUM!D:D,MATCH(SUM!$F$3,SUM!B:B,0),0)</f>
        <v>P071</v>
      </c>
      <c r="C532" s="12">
        <v>54</v>
      </c>
      <c r="D532" s="13" t="s">
        <v>1950</v>
      </c>
      <c r="E532" s="12">
        <f t="shared" si="9"/>
        <v>2022</v>
      </c>
      <c r="F532" s="20" t="s">
        <v>1990</v>
      </c>
      <c r="G532" s="13" t="s">
        <v>662</v>
      </c>
      <c r="H532" s="11" t="s">
        <v>1316</v>
      </c>
      <c r="I532" s="21">
        <f>'17'!E38</f>
        <v>110576.01</v>
      </c>
      <c r="J532" s="21" t="s">
        <v>404</v>
      </c>
      <c r="K532" s="22" t="str">
        <f>INDEX(PA_EXTRACAOITEM!C:C,MATCH(F532,PA_EXTRACAOITEM!A:A,0),0)</f>
        <v>Contabilizada - Janeiro</v>
      </c>
      <c r="N532" s="11" t="s">
        <v>1991</v>
      </c>
      <c r="O532" s="11" t="s">
        <v>649</v>
      </c>
      <c r="P532" s="11" t="s">
        <v>1992</v>
      </c>
    </row>
    <row r="533" spans="2:16" ht="12.75">
      <c r="B533" s="11" t="str">
        <f>INDEX(SUM!D:D,MATCH(SUM!$F$3,SUM!B:B,0),0)</f>
        <v>P071</v>
      </c>
      <c r="C533" s="12">
        <v>54</v>
      </c>
      <c r="D533" s="13" t="s">
        <v>1950</v>
      </c>
      <c r="E533" s="12">
        <f t="shared" si="9"/>
        <v>2022</v>
      </c>
      <c r="F533" s="20" t="s">
        <v>1993</v>
      </c>
      <c r="G533" s="13" t="s">
        <v>662</v>
      </c>
      <c r="H533" s="11" t="s">
        <v>1320</v>
      </c>
      <c r="I533" s="21">
        <f>'17'!E39</f>
        <v>153758.93</v>
      </c>
      <c r="J533" s="21" t="s">
        <v>404</v>
      </c>
      <c r="K533" s="22" t="str">
        <f>INDEX(PA_EXTRACAOITEM!C:C,MATCH(F533,PA_EXTRACAOITEM!A:A,0),0)</f>
        <v>Contabilizada - Fevereiro</v>
      </c>
      <c r="N533" s="11" t="s">
        <v>1994</v>
      </c>
      <c r="O533" s="11" t="s">
        <v>974</v>
      </c>
      <c r="P533" s="11" t="s">
        <v>1995</v>
      </c>
    </row>
    <row r="534" spans="2:16" ht="12.75">
      <c r="B534" s="11" t="str">
        <f>INDEX(SUM!D:D,MATCH(SUM!$F$3,SUM!B:B,0),0)</f>
        <v>P071</v>
      </c>
      <c r="C534" s="12">
        <v>54</v>
      </c>
      <c r="D534" s="13" t="s">
        <v>1950</v>
      </c>
      <c r="E534" s="12">
        <f t="shared" si="9"/>
        <v>2022</v>
      </c>
      <c r="F534" s="20" t="s">
        <v>1996</v>
      </c>
      <c r="G534" s="13" t="s">
        <v>662</v>
      </c>
      <c r="H534" s="11" t="s">
        <v>1324</v>
      </c>
      <c r="I534" s="21">
        <f>'17'!E40</f>
        <v>165542.45</v>
      </c>
      <c r="J534" s="21" t="s">
        <v>404</v>
      </c>
      <c r="K534" s="22" t="str">
        <f>INDEX(PA_EXTRACAOITEM!C:C,MATCH(F534,PA_EXTRACAOITEM!A:A,0),0)</f>
        <v>Contabilizada - Março</v>
      </c>
      <c r="N534" s="11" t="s">
        <v>1997</v>
      </c>
      <c r="O534" s="11" t="s">
        <v>755</v>
      </c>
      <c r="P534" s="11" t="s">
        <v>1998</v>
      </c>
    </row>
    <row r="535" spans="2:16" ht="12.75">
      <c r="B535" s="11" t="str">
        <f>INDEX(SUM!D:D,MATCH(SUM!$F$3,SUM!B:B,0),0)</f>
        <v>P071</v>
      </c>
      <c r="C535" s="12">
        <v>54</v>
      </c>
      <c r="D535" s="13" t="s">
        <v>1950</v>
      </c>
      <c r="E535" s="12">
        <f t="shared" si="9"/>
        <v>2022</v>
      </c>
      <c r="F535" s="20" t="s">
        <v>1999</v>
      </c>
      <c r="G535" s="13" t="s">
        <v>662</v>
      </c>
      <c r="H535" s="11" t="s">
        <v>1328</v>
      </c>
      <c r="I535" s="21">
        <f>'17'!E41</f>
        <v>173287.6</v>
      </c>
      <c r="J535" s="21" t="s">
        <v>404</v>
      </c>
      <c r="K535" s="22" t="str">
        <f>INDEX(PA_EXTRACAOITEM!C:C,MATCH(F535,PA_EXTRACAOITEM!A:A,0),0)</f>
        <v>Contabilizada - Abril</v>
      </c>
      <c r="N535" s="11" t="s">
        <v>2000</v>
      </c>
      <c r="O535" s="11" t="s">
        <v>805</v>
      </c>
      <c r="P535" s="11" t="s">
        <v>2001</v>
      </c>
    </row>
    <row r="536" spans="2:16" ht="12.75">
      <c r="B536" s="11" t="str">
        <f>INDEX(SUM!D:D,MATCH(SUM!$F$3,SUM!B:B,0),0)</f>
        <v>P071</v>
      </c>
      <c r="C536" s="12">
        <v>54</v>
      </c>
      <c r="D536" s="13" t="s">
        <v>1950</v>
      </c>
      <c r="E536" s="12">
        <f t="shared" si="9"/>
        <v>2022</v>
      </c>
      <c r="F536" s="20" t="s">
        <v>2002</v>
      </c>
      <c r="G536" s="13" t="s">
        <v>662</v>
      </c>
      <c r="H536" s="11" t="s">
        <v>1332</v>
      </c>
      <c r="I536" s="21">
        <f>'17'!E42</f>
        <v>168922.94</v>
      </c>
      <c r="J536" s="21" t="s">
        <v>404</v>
      </c>
      <c r="K536" s="22" t="str">
        <f>INDEX(PA_EXTRACAOITEM!C:C,MATCH(F536,PA_EXTRACAOITEM!A:A,0),0)</f>
        <v>Contabilizada - Maio</v>
      </c>
      <c r="N536" s="11" t="s">
        <v>2003</v>
      </c>
      <c r="O536" s="11" t="s">
        <v>775</v>
      </c>
      <c r="P536" s="11" t="s">
        <v>2004</v>
      </c>
    </row>
    <row r="537" spans="2:16" ht="12.75">
      <c r="B537" s="11" t="str">
        <f>INDEX(SUM!D:D,MATCH(SUM!$F$3,SUM!B:B,0),0)</f>
        <v>P071</v>
      </c>
      <c r="C537" s="12">
        <v>54</v>
      </c>
      <c r="D537" s="13" t="s">
        <v>1950</v>
      </c>
      <c r="E537" s="12">
        <f t="shared" si="9"/>
        <v>2022</v>
      </c>
      <c r="F537" s="20" t="s">
        <v>2005</v>
      </c>
      <c r="G537" s="13" t="s">
        <v>662</v>
      </c>
      <c r="H537" s="11" t="s">
        <v>1336</v>
      </c>
      <c r="I537" s="21">
        <f>'17'!E43</f>
        <v>172179.83</v>
      </c>
      <c r="J537" s="21" t="s">
        <v>404</v>
      </c>
      <c r="K537" s="22" t="str">
        <f>INDEX(PA_EXTRACAOITEM!C:C,MATCH(F537,PA_EXTRACAOITEM!A:A,0),0)</f>
        <v>Contabilizada - Junho</v>
      </c>
      <c r="N537" s="11" t="s">
        <v>2006</v>
      </c>
      <c r="O537" s="11" t="s">
        <v>986</v>
      </c>
      <c r="P537" s="11" t="s">
        <v>2007</v>
      </c>
    </row>
    <row r="538" spans="2:16" ht="12.75">
      <c r="B538" s="11" t="str">
        <f>INDEX(SUM!D:D,MATCH(SUM!$F$3,SUM!B:B,0),0)</f>
        <v>P071</v>
      </c>
      <c r="C538" s="12">
        <v>54</v>
      </c>
      <c r="D538" s="13" t="s">
        <v>1950</v>
      </c>
      <c r="E538" s="12">
        <f t="shared" si="9"/>
        <v>2022</v>
      </c>
      <c r="F538" s="20" t="s">
        <v>2008</v>
      </c>
      <c r="G538" s="13" t="s">
        <v>662</v>
      </c>
      <c r="H538" s="11" t="s">
        <v>1340</v>
      </c>
      <c r="I538" s="21">
        <f>'17'!E44</f>
        <v>175556.44</v>
      </c>
      <c r="J538" s="21" t="s">
        <v>404</v>
      </c>
      <c r="K538" s="22" t="str">
        <f>INDEX(PA_EXTRACAOITEM!C:C,MATCH(F538,PA_EXTRACAOITEM!A:A,0),0)</f>
        <v>Contabilizada - Julho</v>
      </c>
      <c r="N538" s="11" t="s">
        <v>800</v>
      </c>
      <c r="O538" s="11" t="s">
        <v>852</v>
      </c>
      <c r="P538" s="11" t="s">
        <v>801</v>
      </c>
    </row>
    <row r="539" spans="2:16" ht="12.75">
      <c r="B539" s="11" t="str">
        <f>INDEX(SUM!D:D,MATCH(SUM!$F$3,SUM!B:B,0),0)</f>
        <v>P071</v>
      </c>
      <c r="C539" s="12">
        <v>54</v>
      </c>
      <c r="D539" s="13" t="s">
        <v>1950</v>
      </c>
      <c r="E539" s="12">
        <f t="shared" si="9"/>
        <v>2022</v>
      </c>
      <c r="F539" s="20" t="s">
        <v>2009</v>
      </c>
      <c r="G539" s="13" t="s">
        <v>662</v>
      </c>
      <c r="H539" s="11" t="s">
        <v>1344</v>
      </c>
      <c r="I539" s="21">
        <f>'17'!E45</f>
        <v>178908.76</v>
      </c>
      <c r="J539" s="21" t="s">
        <v>404</v>
      </c>
      <c r="K539" s="22" t="str">
        <f>INDEX(PA_EXTRACAOITEM!C:C,MATCH(F539,PA_EXTRACAOITEM!A:A,0),0)</f>
        <v>Contabilizada - Agosto</v>
      </c>
      <c r="N539" s="11" t="s">
        <v>804</v>
      </c>
      <c r="O539" s="11" t="s">
        <v>857</v>
      </c>
      <c r="P539" s="11" t="s">
        <v>806</v>
      </c>
    </row>
    <row r="540" spans="2:16" ht="12.75">
      <c r="B540" s="11" t="str">
        <f>INDEX(SUM!D:D,MATCH(SUM!$F$3,SUM!B:B,0),0)</f>
        <v>P071</v>
      </c>
      <c r="C540" s="12">
        <v>54</v>
      </c>
      <c r="D540" s="13" t="s">
        <v>1950</v>
      </c>
      <c r="E540" s="12">
        <f t="shared" si="9"/>
        <v>2022</v>
      </c>
      <c r="F540" s="20" t="s">
        <v>2010</v>
      </c>
      <c r="G540" s="13" t="s">
        <v>662</v>
      </c>
      <c r="H540" s="11" t="s">
        <v>1348</v>
      </c>
      <c r="I540" s="21">
        <f>'17'!E46</f>
        <v>178619.89</v>
      </c>
      <c r="J540" s="21" t="s">
        <v>404</v>
      </c>
      <c r="K540" s="22" t="str">
        <f>INDEX(PA_EXTRACAOITEM!C:C,MATCH(F540,PA_EXTRACAOITEM!A:A,0),0)</f>
        <v>Contabilizada - Setembro</v>
      </c>
      <c r="N540" s="11" t="s">
        <v>2011</v>
      </c>
      <c r="O540" s="11" t="s">
        <v>862</v>
      </c>
      <c r="P540" s="11" t="s">
        <v>2012</v>
      </c>
    </row>
    <row r="541" spans="2:16" ht="12.75">
      <c r="B541" s="11" t="str">
        <f>INDEX(SUM!D:D,MATCH(SUM!$F$3,SUM!B:B,0),0)</f>
        <v>P071</v>
      </c>
      <c r="C541" s="12">
        <v>54</v>
      </c>
      <c r="D541" s="13" t="s">
        <v>1950</v>
      </c>
      <c r="E541" s="12">
        <f t="shared" si="9"/>
        <v>2022</v>
      </c>
      <c r="F541" s="20" t="s">
        <v>2013</v>
      </c>
      <c r="G541" s="13" t="s">
        <v>662</v>
      </c>
      <c r="H541" s="11" t="s">
        <v>1352</v>
      </c>
      <c r="I541" s="21">
        <f>'17'!E47</f>
        <v>179751.41</v>
      </c>
      <c r="J541" s="21" t="s">
        <v>404</v>
      </c>
      <c r="K541" s="22" t="str">
        <f>INDEX(PA_EXTRACAOITEM!C:C,MATCH(F541,PA_EXTRACAOITEM!A:A,0),0)</f>
        <v>Contabilizada - Outubro</v>
      </c>
      <c r="N541" s="11" t="s">
        <v>809</v>
      </c>
      <c r="O541" s="11" t="s">
        <v>868</v>
      </c>
      <c r="P541" s="11" t="s">
        <v>810</v>
      </c>
    </row>
    <row r="542" spans="2:16" ht="12.75">
      <c r="B542" s="11" t="str">
        <f>INDEX(SUM!D:D,MATCH(SUM!$F$3,SUM!B:B,0),0)</f>
        <v>P071</v>
      </c>
      <c r="C542" s="12">
        <v>54</v>
      </c>
      <c r="D542" s="13" t="s">
        <v>1950</v>
      </c>
      <c r="E542" s="12">
        <f t="shared" si="9"/>
        <v>2022</v>
      </c>
      <c r="F542" s="20" t="s">
        <v>2014</v>
      </c>
      <c r="G542" s="13" t="s">
        <v>662</v>
      </c>
      <c r="H542" s="11" t="s">
        <v>1356</v>
      </c>
      <c r="I542" s="21">
        <f>'17'!E48</f>
        <v>180369.21</v>
      </c>
      <c r="J542" s="21" t="s">
        <v>404</v>
      </c>
      <c r="K542" s="22" t="str">
        <f>INDEX(PA_EXTRACAOITEM!C:C,MATCH(F542,PA_EXTRACAOITEM!A:A,0),0)</f>
        <v>Contabilizada - Novembro</v>
      </c>
      <c r="N542" s="11" t="s">
        <v>2015</v>
      </c>
      <c r="O542" s="11" t="s">
        <v>873</v>
      </c>
      <c r="P542" s="11" t="s">
        <v>2016</v>
      </c>
    </row>
    <row r="543" spans="2:16" ht="12.75">
      <c r="B543" s="11" t="str">
        <f>INDEX(SUM!D:D,MATCH(SUM!$F$3,SUM!B:B,0),0)</f>
        <v>P071</v>
      </c>
      <c r="C543" s="12">
        <v>54</v>
      </c>
      <c r="D543" s="13" t="s">
        <v>1950</v>
      </c>
      <c r="E543" s="12">
        <f t="shared" si="9"/>
        <v>2022</v>
      </c>
      <c r="F543" s="20" t="s">
        <v>2017</v>
      </c>
      <c r="G543" s="13" t="s">
        <v>662</v>
      </c>
      <c r="H543" s="11" t="s">
        <v>1360</v>
      </c>
      <c r="I543" s="21">
        <f>'17'!E49</f>
        <v>170475.99</v>
      </c>
      <c r="J543" s="21" t="s">
        <v>404</v>
      </c>
      <c r="K543" s="22" t="str">
        <f>INDEX(PA_EXTRACAOITEM!C:C,MATCH(F543,PA_EXTRACAOITEM!A:A,0),0)</f>
        <v>Contabilizada - Dezembro</v>
      </c>
      <c r="N543" s="11" t="s">
        <v>2018</v>
      </c>
      <c r="O543" s="11" t="s">
        <v>1716</v>
      </c>
      <c r="P543" s="11" t="s">
        <v>2019</v>
      </c>
    </row>
    <row r="544" spans="2:16" ht="12.75">
      <c r="B544" s="11" t="str">
        <f>INDEX(SUM!D:D,MATCH(SUM!$F$3,SUM!B:B,0),0)</f>
        <v>P071</v>
      </c>
      <c r="C544" s="12">
        <v>54</v>
      </c>
      <c r="D544" s="13" t="s">
        <v>1950</v>
      </c>
      <c r="E544" s="12">
        <f t="shared" si="9"/>
        <v>2022</v>
      </c>
      <c r="F544" s="20" t="s">
        <v>2020</v>
      </c>
      <c r="G544" s="13" t="s">
        <v>662</v>
      </c>
      <c r="H544" s="11" t="s">
        <v>1364</v>
      </c>
      <c r="I544" s="21">
        <f>'17'!E50</f>
        <v>138033.45</v>
      </c>
      <c r="J544" s="21" t="s">
        <v>404</v>
      </c>
      <c r="K544" s="22" t="str">
        <f>INDEX(PA_EXTRACAOITEM!C:C,MATCH(F544,PA_EXTRACAOITEM!A:A,0),0)</f>
        <v>Contabilizada - 13° Salário</v>
      </c>
      <c r="N544" s="11" t="s">
        <v>822</v>
      </c>
      <c r="O544" s="11" t="s">
        <v>1718</v>
      </c>
      <c r="P544" s="11" t="s">
        <v>2021</v>
      </c>
    </row>
    <row r="545" spans="2:16" ht="12.75">
      <c r="B545" s="11" t="str">
        <f>INDEX(SUM!D:D,MATCH(SUM!$F$3,SUM!B:B,0),0)</f>
        <v>P071</v>
      </c>
      <c r="C545" s="12">
        <v>54</v>
      </c>
      <c r="D545" s="13" t="s">
        <v>1950</v>
      </c>
      <c r="E545" s="12">
        <f t="shared" si="9"/>
        <v>2022</v>
      </c>
      <c r="F545" s="20" t="s">
        <v>2022</v>
      </c>
      <c r="G545" s="13" t="s">
        <v>662</v>
      </c>
      <c r="H545" s="11" t="s">
        <v>1562</v>
      </c>
      <c r="I545" s="21">
        <f>'17'!F38</f>
        <v>1084.44</v>
      </c>
      <c r="J545" s="21" t="s">
        <v>404</v>
      </c>
      <c r="K545" s="22" t="str">
        <f>INDEX(PA_EXTRACAOITEM!C:C,MATCH(F545,PA_EXTRACAOITEM!A:A,0),0)</f>
        <v>Benefícios Pagos Diretamente - Janeiro</v>
      </c>
      <c r="N545" s="11" t="s">
        <v>816</v>
      </c>
      <c r="O545" s="11" t="s">
        <v>1720</v>
      </c>
      <c r="P545" s="11" t="s">
        <v>2023</v>
      </c>
    </row>
    <row r="546" spans="2:16" ht="12.75">
      <c r="B546" s="11" t="str">
        <f>INDEX(SUM!D:D,MATCH(SUM!$F$3,SUM!B:B,0),0)</f>
        <v>P071</v>
      </c>
      <c r="C546" s="12">
        <v>54</v>
      </c>
      <c r="D546" s="13" t="s">
        <v>1950</v>
      </c>
      <c r="E546" s="12">
        <f t="shared" si="9"/>
        <v>2022</v>
      </c>
      <c r="F546" s="20" t="s">
        <v>2024</v>
      </c>
      <c r="G546" s="13" t="s">
        <v>662</v>
      </c>
      <c r="H546" s="11" t="s">
        <v>1566</v>
      </c>
      <c r="I546" s="21">
        <f>'17'!F39</f>
        <v>1776.7</v>
      </c>
      <c r="J546" s="21" t="s">
        <v>404</v>
      </c>
      <c r="K546" s="22" t="str">
        <f>INDEX(PA_EXTRACAOITEM!C:C,MATCH(F546,PA_EXTRACAOITEM!A:A,0),0)</f>
        <v>Benefícios Pagos Diretamente - Fevereiro</v>
      </c>
      <c r="N546" s="11" t="s">
        <v>2025</v>
      </c>
      <c r="O546" s="11" t="s">
        <v>1722</v>
      </c>
      <c r="P546" s="11" t="s">
        <v>2026</v>
      </c>
    </row>
    <row r="547" spans="2:16" ht="12.75">
      <c r="B547" s="11" t="str">
        <f>INDEX(SUM!D:D,MATCH(SUM!$F$3,SUM!B:B,0),0)</f>
        <v>P071</v>
      </c>
      <c r="C547" s="12">
        <v>54</v>
      </c>
      <c r="D547" s="13" t="s">
        <v>1950</v>
      </c>
      <c r="E547" s="12">
        <f t="shared" si="9"/>
        <v>2022</v>
      </c>
      <c r="F547" s="20" t="s">
        <v>2027</v>
      </c>
      <c r="G547" s="13" t="s">
        <v>662</v>
      </c>
      <c r="H547" s="11" t="s">
        <v>1570</v>
      </c>
      <c r="I547" s="21">
        <f>'17'!F40</f>
        <v>1776.7</v>
      </c>
      <c r="J547" s="21" t="s">
        <v>404</v>
      </c>
      <c r="K547" s="22" t="str">
        <f>INDEX(PA_EXTRACAOITEM!C:C,MATCH(F547,PA_EXTRACAOITEM!A:A,0),0)</f>
        <v>Benefícios Pagos Diretamente - Março</v>
      </c>
      <c r="N547" s="11" t="s">
        <v>828</v>
      </c>
      <c r="O547" s="11" t="s">
        <v>1724</v>
      </c>
      <c r="P547" s="11" t="s">
        <v>2028</v>
      </c>
    </row>
    <row r="548" spans="2:16" ht="12.75">
      <c r="B548" s="11" t="str">
        <f>INDEX(SUM!D:D,MATCH(SUM!$F$3,SUM!B:B,0),0)</f>
        <v>P071</v>
      </c>
      <c r="C548" s="12">
        <v>54</v>
      </c>
      <c r="D548" s="13" t="s">
        <v>1950</v>
      </c>
      <c r="E548" s="12">
        <f t="shared" si="9"/>
        <v>2022</v>
      </c>
      <c r="F548" s="20" t="s">
        <v>2029</v>
      </c>
      <c r="G548" s="13" t="s">
        <v>662</v>
      </c>
      <c r="H548" s="11" t="s">
        <v>1574</v>
      </c>
      <c r="I548" s="21">
        <f>'17'!F41</f>
        <v>3158.11</v>
      </c>
      <c r="J548" s="21" t="s">
        <v>404</v>
      </c>
      <c r="K548" s="22" t="str">
        <f>INDEX(PA_EXTRACAOITEM!C:C,MATCH(F548,PA_EXTRACAOITEM!A:A,0),0)</f>
        <v>Benefícios Pagos Diretamente - Abril</v>
      </c>
      <c r="N548" s="11" t="s">
        <v>831</v>
      </c>
      <c r="O548" s="11" t="s">
        <v>2030</v>
      </c>
      <c r="P548" s="11" t="s">
        <v>2031</v>
      </c>
    </row>
    <row r="549" spans="2:15" ht="12.75">
      <c r="B549" s="11" t="str">
        <f>INDEX(SUM!D:D,MATCH(SUM!$F$3,SUM!B:B,0),0)</f>
        <v>P071</v>
      </c>
      <c r="C549" s="12">
        <v>54</v>
      </c>
      <c r="D549" s="13" t="s">
        <v>1950</v>
      </c>
      <c r="E549" s="12">
        <f t="shared" si="9"/>
        <v>2022</v>
      </c>
      <c r="F549" s="20" t="s">
        <v>2032</v>
      </c>
      <c r="G549" s="13" t="s">
        <v>662</v>
      </c>
      <c r="H549" s="11" t="s">
        <v>1578</v>
      </c>
      <c r="I549" s="21">
        <f>'17'!F42</f>
        <v>2657.24</v>
      </c>
      <c r="J549" s="21" t="s">
        <v>404</v>
      </c>
      <c r="K549" s="22" t="str">
        <f>INDEX(PA_EXTRACAOITEM!C:C,MATCH(F549,PA_EXTRACAOITEM!A:A,0),0)</f>
        <v>Benefícios Pagos Diretamente - Maio</v>
      </c>
      <c r="N549" s="11" t="s">
        <v>835</v>
      </c>
      <c r="O549" s="11" t="s">
        <v>2033</v>
      </c>
    </row>
    <row r="550" spans="2:15" ht="12.75">
      <c r="B550" s="11" t="str">
        <f>INDEX(SUM!D:D,MATCH(SUM!$F$3,SUM!B:B,0),0)</f>
        <v>P071</v>
      </c>
      <c r="C550" s="12">
        <v>54</v>
      </c>
      <c r="D550" s="13" t="s">
        <v>1950</v>
      </c>
      <c r="E550" s="12">
        <f t="shared" si="9"/>
        <v>2022</v>
      </c>
      <c r="F550" s="20" t="s">
        <v>2034</v>
      </c>
      <c r="G550" s="13" t="s">
        <v>662</v>
      </c>
      <c r="H550" s="11" t="s">
        <v>1582</v>
      </c>
      <c r="I550" s="21">
        <f>'17'!F43</f>
        <v>3870.52</v>
      </c>
      <c r="J550" s="21" t="s">
        <v>404</v>
      </c>
      <c r="K550" s="22" t="str">
        <f>INDEX(PA_EXTRACAOITEM!C:C,MATCH(F550,PA_EXTRACAOITEM!A:A,0),0)</f>
        <v>Benefícios Pagos Diretamente - Junho</v>
      </c>
      <c r="N550" s="11" t="s">
        <v>839</v>
      </c>
      <c r="O550" s="11" t="s">
        <v>2035</v>
      </c>
    </row>
    <row r="551" spans="2:15" ht="12.75">
      <c r="B551" s="11" t="str">
        <f>INDEX(SUM!D:D,MATCH(SUM!$F$3,SUM!B:B,0),0)</f>
        <v>P071</v>
      </c>
      <c r="C551" s="12">
        <v>54</v>
      </c>
      <c r="D551" s="13" t="s">
        <v>1950</v>
      </c>
      <c r="E551" s="12">
        <f t="shared" si="9"/>
        <v>2022</v>
      </c>
      <c r="F551" s="20" t="s">
        <v>2036</v>
      </c>
      <c r="G551" s="13" t="s">
        <v>662</v>
      </c>
      <c r="H551" s="11" t="s">
        <v>1586</v>
      </c>
      <c r="I551" s="21">
        <f>'17'!F44</f>
        <v>4025.12</v>
      </c>
      <c r="J551" s="21" t="s">
        <v>404</v>
      </c>
      <c r="K551" s="22" t="str">
        <f>INDEX(PA_EXTRACAOITEM!C:C,MATCH(F551,PA_EXTRACAOITEM!A:A,0),0)</f>
        <v>Benefícios Pagos Diretamente - Julho</v>
      </c>
      <c r="N551" s="11" t="s">
        <v>843</v>
      </c>
      <c r="O551" s="11" t="s">
        <v>2037</v>
      </c>
    </row>
    <row r="552" spans="2:15" ht="12.75">
      <c r="B552" s="11" t="str">
        <f>INDEX(SUM!D:D,MATCH(SUM!$F$3,SUM!B:B,0),0)</f>
        <v>P071</v>
      </c>
      <c r="C552" s="12">
        <v>54</v>
      </c>
      <c r="D552" s="13" t="s">
        <v>1950</v>
      </c>
      <c r="E552" s="12">
        <f t="shared" si="9"/>
        <v>2022</v>
      </c>
      <c r="F552" s="20" t="s">
        <v>2038</v>
      </c>
      <c r="G552" s="13" t="s">
        <v>662</v>
      </c>
      <c r="H552" s="11" t="s">
        <v>1590</v>
      </c>
      <c r="I552" s="21">
        <f>'17'!F45</f>
        <v>2853.52</v>
      </c>
      <c r="J552" s="21" t="s">
        <v>404</v>
      </c>
      <c r="K552" s="22" t="str">
        <f>INDEX(PA_EXTRACAOITEM!C:C,MATCH(F552,PA_EXTRACAOITEM!A:A,0),0)</f>
        <v>Benefícios Pagos Diretamente - Agosto</v>
      </c>
      <c r="N552" s="11" t="s">
        <v>847</v>
      </c>
      <c r="O552" s="11" t="s">
        <v>2039</v>
      </c>
    </row>
    <row r="553" spans="2:16" ht="12.75">
      <c r="B553" s="11" t="str">
        <f>INDEX(SUM!D:D,MATCH(SUM!$F$3,SUM!B:B,0),0)</f>
        <v>P071</v>
      </c>
      <c r="C553" s="12">
        <v>54</v>
      </c>
      <c r="D553" s="13" t="s">
        <v>1950</v>
      </c>
      <c r="E553" s="12">
        <f t="shared" si="9"/>
        <v>2022</v>
      </c>
      <c r="F553" s="20" t="s">
        <v>2040</v>
      </c>
      <c r="G553" s="13" t="s">
        <v>662</v>
      </c>
      <c r="H553" s="11" t="s">
        <v>1594</v>
      </c>
      <c r="I553" s="21">
        <f>'17'!F46</f>
        <v>3847.09</v>
      </c>
      <c r="J553" s="21" t="s">
        <v>404</v>
      </c>
      <c r="K553" s="22" t="str">
        <f>INDEX(PA_EXTRACAOITEM!C:C,MATCH(F553,PA_EXTRACAOITEM!A:A,0),0)</f>
        <v>Benefícios Pagos Diretamente - Setembro</v>
      </c>
      <c r="N553" s="11" t="s">
        <v>2041</v>
      </c>
      <c r="O553" s="11" t="s">
        <v>649</v>
      </c>
      <c r="P553" s="11" t="s">
        <v>2042</v>
      </c>
    </row>
    <row r="554" spans="2:16" ht="12.75">
      <c r="B554" s="11" t="str">
        <f>INDEX(SUM!D:D,MATCH(SUM!$F$3,SUM!B:B,0),0)</f>
        <v>P071</v>
      </c>
      <c r="C554" s="12">
        <v>54</v>
      </c>
      <c r="D554" s="13" t="s">
        <v>1950</v>
      </c>
      <c r="E554" s="12">
        <f t="shared" si="9"/>
        <v>2022</v>
      </c>
      <c r="F554" s="20" t="s">
        <v>2043</v>
      </c>
      <c r="G554" s="13" t="s">
        <v>662</v>
      </c>
      <c r="H554" s="11" t="s">
        <v>1598</v>
      </c>
      <c r="I554" s="21">
        <f>'17'!F47</f>
        <v>5969.41</v>
      </c>
      <c r="J554" s="21" t="s">
        <v>404</v>
      </c>
      <c r="K554" s="22" t="str">
        <f>INDEX(PA_EXTRACAOITEM!C:C,MATCH(F554,PA_EXTRACAOITEM!A:A,0),0)</f>
        <v>Benefícios Pagos Diretamente - Outubro</v>
      </c>
      <c r="N554" s="11" t="s">
        <v>851</v>
      </c>
      <c r="O554" s="11" t="s">
        <v>2044</v>
      </c>
      <c r="P554" s="11" t="s">
        <v>853</v>
      </c>
    </row>
    <row r="555" spans="2:16" ht="12.75">
      <c r="B555" s="11" t="str">
        <f>INDEX(SUM!D:D,MATCH(SUM!$F$3,SUM!B:B,0),0)</f>
        <v>P071</v>
      </c>
      <c r="C555" s="12">
        <v>54</v>
      </c>
      <c r="D555" s="13" t="s">
        <v>1950</v>
      </c>
      <c r="E555" s="12">
        <f t="shared" si="9"/>
        <v>2022</v>
      </c>
      <c r="F555" s="20" t="s">
        <v>2045</v>
      </c>
      <c r="G555" s="13" t="s">
        <v>662</v>
      </c>
      <c r="H555" s="11" t="s">
        <v>1601</v>
      </c>
      <c r="I555" s="21">
        <f>'17'!F48</f>
        <v>10571.56</v>
      </c>
      <c r="J555" s="21" t="s">
        <v>404</v>
      </c>
      <c r="K555" s="22" t="str">
        <f>INDEX(PA_EXTRACAOITEM!C:C,MATCH(F555,PA_EXTRACAOITEM!A:A,0),0)</f>
        <v>Benefícios Pagos Diretamente - Novembro</v>
      </c>
      <c r="N555" s="11" t="s">
        <v>858</v>
      </c>
      <c r="O555" s="11" t="s">
        <v>1779</v>
      </c>
      <c r="P555" s="11" t="s">
        <v>1986</v>
      </c>
    </row>
    <row r="556" spans="2:16" ht="12.75">
      <c r="B556" s="11" t="str">
        <f>INDEX(SUM!D:D,MATCH(SUM!$F$3,SUM!B:B,0),0)</f>
        <v>P071</v>
      </c>
      <c r="C556" s="12">
        <v>54</v>
      </c>
      <c r="D556" s="13" t="s">
        <v>1950</v>
      </c>
      <c r="E556" s="12">
        <f t="shared" si="9"/>
        <v>2022</v>
      </c>
      <c r="F556" s="20" t="s">
        <v>2046</v>
      </c>
      <c r="G556" s="13" t="s">
        <v>662</v>
      </c>
      <c r="H556" s="11" t="s">
        <v>1605</v>
      </c>
      <c r="I556" s="21">
        <f>'17'!F49</f>
        <v>12033.76</v>
      </c>
      <c r="J556" s="21" t="s">
        <v>404</v>
      </c>
      <c r="K556" s="22" t="str">
        <f>INDEX(PA_EXTRACAOITEM!C:C,MATCH(F556,PA_EXTRACAOITEM!A:A,0),0)</f>
        <v>Benefícios Pagos Diretamente - Dezembro</v>
      </c>
      <c r="N556" s="11" t="s">
        <v>864</v>
      </c>
      <c r="O556" s="11" t="s">
        <v>1783</v>
      </c>
      <c r="P556" s="11" t="s">
        <v>2047</v>
      </c>
    </row>
    <row r="557" spans="2:16" ht="12.75">
      <c r="B557" s="11" t="str">
        <f>INDEX(SUM!D:D,MATCH(SUM!$F$3,SUM!B:B,0),0)</f>
        <v>P071</v>
      </c>
      <c r="C557" s="12">
        <v>54</v>
      </c>
      <c r="D557" s="13" t="s">
        <v>1950</v>
      </c>
      <c r="E557" s="12">
        <f t="shared" si="9"/>
        <v>2022</v>
      </c>
      <c r="F557" s="20" t="s">
        <v>2048</v>
      </c>
      <c r="G557" s="13" t="s">
        <v>662</v>
      </c>
      <c r="H557" s="11" t="s">
        <v>1609</v>
      </c>
      <c r="I557" s="21">
        <f>'17'!F50</f>
        <v>3501.8</v>
      </c>
      <c r="J557" s="21" t="s">
        <v>404</v>
      </c>
      <c r="K557" s="22" t="str">
        <f>INDEX(PA_EXTRACAOITEM!C:C,MATCH(F557,PA_EXTRACAOITEM!A:A,0),0)</f>
        <v>Benefícios Pagos Diretamente - 13° Salário</v>
      </c>
      <c r="N557" s="11" t="s">
        <v>869</v>
      </c>
      <c r="O557" s="11" t="s">
        <v>1787</v>
      </c>
      <c r="P557" s="11" t="s">
        <v>2049</v>
      </c>
    </row>
    <row r="558" spans="2:16" ht="12.75">
      <c r="B558" s="11" t="str">
        <f>INDEX(SUM!D:D,MATCH(SUM!$F$3,SUM!B:B,0),0)</f>
        <v>P071</v>
      </c>
      <c r="C558" s="12">
        <v>54</v>
      </c>
      <c r="D558" s="13" t="s">
        <v>1950</v>
      </c>
      <c r="E558" s="12">
        <f t="shared" si="9"/>
        <v>2022</v>
      </c>
      <c r="F558" s="20" t="s">
        <v>2050</v>
      </c>
      <c r="G558" s="13" t="s">
        <v>662</v>
      </c>
      <c r="H558" s="11" t="s">
        <v>1368</v>
      </c>
      <c r="I558" s="21">
        <f>'17'!G38</f>
        <v>109491.57</v>
      </c>
      <c r="J558" s="21" t="s">
        <v>404</v>
      </c>
      <c r="K558" s="22" t="str">
        <f>INDEX(PA_EXTRACAOITEM!C:C,MATCH(F558,PA_EXTRACAOITEM!A:A,0),0)</f>
        <v>Recolhimento (Valor Principal) - Janeiro</v>
      </c>
      <c r="N558" s="11" t="s">
        <v>874</v>
      </c>
      <c r="O558" s="11" t="s">
        <v>2051</v>
      </c>
      <c r="P558" s="11" t="s">
        <v>2052</v>
      </c>
    </row>
    <row r="559" spans="2:16" ht="12.75">
      <c r="B559" s="11" t="str">
        <f>INDEX(SUM!D:D,MATCH(SUM!$F$3,SUM!B:B,0),0)</f>
        <v>P071</v>
      </c>
      <c r="C559" s="12">
        <v>54</v>
      </c>
      <c r="D559" s="13" t="s">
        <v>1950</v>
      </c>
      <c r="E559" s="12">
        <f t="shared" si="9"/>
        <v>2022</v>
      </c>
      <c r="F559" s="20" t="s">
        <v>2053</v>
      </c>
      <c r="G559" s="13" t="s">
        <v>662</v>
      </c>
      <c r="H559" s="11" t="s">
        <v>1372</v>
      </c>
      <c r="I559" s="21">
        <f>'17'!G39</f>
        <v>151982.23</v>
      </c>
      <c r="J559" s="21" t="s">
        <v>404</v>
      </c>
      <c r="K559" s="22" t="str">
        <f>INDEX(PA_EXTRACAOITEM!C:C,MATCH(F559,PA_EXTRACAOITEM!A:A,0),0)</f>
        <v>Recolhimento (Valor Principal) - Fevereiro</v>
      </c>
      <c r="N559" s="11" t="s">
        <v>883</v>
      </c>
      <c r="O559" s="11" t="s">
        <v>2054</v>
      </c>
      <c r="P559" s="11" t="s">
        <v>2055</v>
      </c>
    </row>
    <row r="560" spans="2:16" ht="12.75">
      <c r="B560" s="11" t="str">
        <f>INDEX(SUM!D:D,MATCH(SUM!$F$3,SUM!B:B,0),0)</f>
        <v>P071</v>
      </c>
      <c r="C560" s="12">
        <v>54</v>
      </c>
      <c r="D560" s="13" t="s">
        <v>1950</v>
      </c>
      <c r="E560" s="12">
        <f t="shared" si="9"/>
        <v>2022</v>
      </c>
      <c r="F560" s="20" t="s">
        <v>2056</v>
      </c>
      <c r="G560" s="13" t="s">
        <v>662</v>
      </c>
      <c r="H560" s="11" t="s">
        <v>1376</v>
      </c>
      <c r="I560" s="21">
        <f>'17'!G40</f>
        <v>163765.75</v>
      </c>
      <c r="J560" s="21" t="s">
        <v>404</v>
      </c>
      <c r="K560" s="22" t="str">
        <f>INDEX(PA_EXTRACAOITEM!C:C,MATCH(F560,PA_EXTRACAOITEM!A:A,0),0)</f>
        <v>Recolhimento (Valor Principal) - Março</v>
      </c>
      <c r="N560" s="11" t="s">
        <v>888</v>
      </c>
      <c r="O560" s="11" t="s">
        <v>2057</v>
      </c>
      <c r="P560" s="11" t="s">
        <v>2058</v>
      </c>
    </row>
    <row r="561" spans="2:16" ht="12.75">
      <c r="B561" s="11" t="str">
        <f>INDEX(SUM!D:D,MATCH(SUM!$F$3,SUM!B:B,0),0)</f>
        <v>P071</v>
      </c>
      <c r="C561" s="12">
        <v>54</v>
      </c>
      <c r="D561" s="13" t="s">
        <v>1950</v>
      </c>
      <c r="E561" s="12">
        <f t="shared" si="9"/>
        <v>2022</v>
      </c>
      <c r="F561" s="20" t="s">
        <v>2059</v>
      </c>
      <c r="G561" s="13" t="s">
        <v>662</v>
      </c>
      <c r="H561" s="11" t="s">
        <v>1380</v>
      </c>
      <c r="I561" s="21">
        <f>'17'!G41</f>
        <v>170129.49</v>
      </c>
      <c r="J561" s="21" t="s">
        <v>404</v>
      </c>
      <c r="K561" s="22" t="str">
        <f>INDEX(PA_EXTRACAOITEM!C:C,MATCH(F561,PA_EXTRACAOITEM!A:A,0),0)</f>
        <v>Recolhimento (Valor Principal) - Abril</v>
      </c>
      <c r="N561" s="11" t="s">
        <v>2060</v>
      </c>
      <c r="O561" s="11" t="s">
        <v>2061</v>
      </c>
      <c r="P561" s="11" t="s">
        <v>2062</v>
      </c>
    </row>
    <row r="562" spans="2:16" ht="12.75">
      <c r="B562" s="11" t="str">
        <f>INDEX(SUM!D:D,MATCH(SUM!$F$3,SUM!B:B,0),0)</f>
        <v>P071</v>
      </c>
      <c r="C562" s="12">
        <v>54</v>
      </c>
      <c r="D562" s="13" t="s">
        <v>1950</v>
      </c>
      <c r="E562" s="12">
        <f t="shared" si="9"/>
        <v>2022</v>
      </c>
      <c r="F562" s="20" t="s">
        <v>2063</v>
      </c>
      <c r="G562" s="13" t="s">
        <v>662</v>
      </c>
      <c r="H562" s="11" t="s">
        <v>1384</v>
      </c>
      <c r="I562" s="21">
        <f>'17'!G42</f>
        <v>166265.7</v>
      </c>
      <c r="J562" s="21" t="s">
        <v>404</v>
      </c>
      <c r="K562" s="22" t="str">
        <f>INDEX(PA_EXTRACAOITEM!C:C,MATCH(F562,PA_EXTRACAOITEM!A:A,0),0)</f>
        <v>Recolhimento (Valor Principal) - Maio</v>
      </c>
      <c r="N562" s="11" t="s">
        <v>2064</v>
      </c>
      <c r="O562" s="11" t="s">
        <v>2065</v>
      </c>
      <c r="P562" s="11" t="s">
        <v>2066</v>
      </c>
    </row>
    <row r="563" spans="2:16" ht="12.75">
      <c r="B563" s="11" t="str">
        <f>INDEX(SUM!D:D,MATCH(SUM!$F$3,SUM!B:B,0),0)</f>
        <v>P071</v>
      </c>
      <c r="C563" s="12">
        <v>54</v>
      </c>
      <c r="D563" s="13" t="s">
        <v>1950</v>
      </c>
      <c r="E563" s="12">
        <f t="shared" si="9"/>
        <v>2022</v>
      </c>
      <c r="F563" s="20" t="s">
        <v>2067</v>
      </c>
      <c r="G563" s="13" t="s">
        <v>662</v>
      </c>
      <c r="H563" s="11" t="s">
        <v>1388</v>
      </c>
      <c r="I563" s="21">
        <f>'17'!G43</f>
        <v>168309.31</v>
      </c>
      <c r="J563" s="21" t="s">
        <v>404</v>
      </c>
      <c r="K563" s="22" t="str">
        <f>INDEX(PA_EXTRACAOITEM!C:C,MATCH(F563,PA_EXTRACAOITEM!A:A,0),0)</f>
        <v>Recolhimento (Valor Principal) - Junho</v>
      </c>
      <c r="N563" s="11" t="s">
        <v>2068</v>
      </c>
      <c r="O563" s="11" t="s">
        <v>2069</v>
      </c>
      <c r="P563" s="11" t="s">
        <v>2070</v>
      </c>
    </row>
    <row r="564" spans="2:16" ht="12.75">
      <c r="B564" s="11" t="str">
        <f>INDEX(SUM!D:D,MATCH(SUM!$F$3,SUM!B:B,0),0)</f>
        <v>P071</v>
      </c>
      <c r="C564" s="12">
        <v>54</v>
      </c>
      <c r="D564" s="13" t="s">
        <v>1950</v>
      </c>
      <c r="E564" s="12">
        <f t="shared" si="9"/>
        <v>2022</v>
      </c>
      <c r="F564" s="20" t="s">
        <v>2071</v>
      </c>
      <c r="G564" s="13" t="s">
        <v>662</v>
      </c>
      <c r="H564" s="11" t="s">
        <v>1392</v>
      </c>
      <c r="I564" s="21">
        <f>'17'!G44</f>
        <v>171531.32</v>
      </c>
      <c r="J564" s="21" t="s">
        <v>404</v>
      </c>
      <c r="K564" s="22" t="str">
        <f>INDEX(PA_EXTRACAOITEM!C:C,MATCH(F564,PA_EXTRACAOITEM!A:A,0),0)</f>
        <v>Recolhimento (Valor Principal) - Julho</v>
      </c>
      <c r="N564" s="11" t="s">
        <v>891</v>
      </c>
      <c r="O564" s="11" t="s">
        <v>2072</v>
      </c>
      <c r="P564" s="11" t="s">
        <v>893</v>
      </c>
    </row>
    <row r="565" spans="2:16" ht="12.75">
      <c r="B565" s="11" t="str">
        <f>INDEX(SUM!D:D,MATCH(SUM!$F$3,SUM!B:B,0),0)</f>
        <v>P071</v>
      </c>
      <c r="C565" s="12">
        <v>54</v>
      </c>
      <c r="D565" s="13" t="s">
        <v>1950</v>
      </c>
      <c r="E565" s="12">
        <f t="shared" si="9"/>
        <v>2022</v>
      </c>
      <c r="F565" s="20" t="s">
        <v>2073</v>
      </c>
      <c r="G565" s="13" t="s">
        <v>662</v>
      </c>
      <c r="H565" s="11" t="s">
        <v>1396</v>
      </c>
      <c r="I565" s="21">
        <f>'17'!G45</f>
        <v>176055.24</v>
      </c>
      <c r="J565" s="21" t="s">
        <v>404</v>
      </c>
      <c r="K565" s="22" t="str">
        <f>INDEX(PA_EXTRACAOITEM!C:C,MATCH(F565,PA_EXTRACAOITEM!A:A,0),0)</f>
        <v>Recolhimento (Valor Principal) - Agosto</v>
      </c>
      <c r="N565" s="11" t="s">
        <v>896</v>
      </c>
      <c r="O565" s="11" t="s">
        <v>2074</v>
      </c>
      <c r="P565" s="11" t="s">
        <v>898</v>
      </c>
    </row>
    <row r="566" spans="2:16" ht="12.75">
      <c r="B566" s="11" t="str">
        <f>INDEX(SUM!D:D,MATCH(SUM!$F$3,SUM!B:B,0),0)</f>
        <v>P071</v>
      </c>
      <c r="C566" s="12">
        <v>54</v>
      </c>
      <c r="D566" s="13" t="s">
        <v>1950</v>
      </c>
      <c r="E566" s="12">
        <f t="shared" si="9"/>
        <v>2022</v>
      </c>
      <c r="F566" s="20" t="s">
        <v>2075</v>
      </c>
      <c r="G566" s="13" t="s">
        <v>662</v>
      </c>
      <c r="H566" s="11" t="s">
        <v>1400</v>
      </c>
      <c r="I566" s="21">
        <f>'17'!G46</f>
        <v>174772.8</v>
      </c>
      <c r="J566" s="21" t="s">
        <v>404</v>
      </c>
      <c r="K566" s="22" t="str">
        <f>INDEX(PA_EXTRACAOITEM!C:C,MATCH(F566,PA_EXTRACAOITEM!A:A,0),0)</f>
        <v>Recolhimento (Valor Principal) - Setembro</v>
      </c>
      <c r="N566" s="11" t="s">
        <v>901</v>
      </c>
      <c r="O566" s="11" t="s">
        <v>2076</v>
      </c>
      <c r="P566" s="11" t="s">
        <v>903</v>
      </c>
    </row>
    <row r="567" spans="2:16" ht="12.75">
      <c r="B567" s="11" t="str">
        <f>INDEX(SUM!D:D,MATCH(SUM!$F$3,SUM!B:B,0),0)</f>
        <v>P071</v>
      </c>
      <c r="C567" s="12">
        <v>54</v>
      </c>
      <c r="D567" s="13" t="s">
        <v>1950</v>
      </c>
      <c r="E567" s="12">
        <f t="shared" si="9"/>
        <v>2022</v>
      </c>
      <c r="F567" s="20" t="s">
        <v>2077</v>
      </c>
      <c r="G567" s="13" t="s">
        <v>662</v>
      </c>
      <c r="H567" s="11" t="s">
        <v>1404</v>
      </c>
      <c r="I567" s="21">
        <f>'17'!G47</f>
        <v>173782</v>
      </c>
      <c r="J567" s="21" t="s">
        <v>404</v>
      </c>
      <c r="K567" s="22" t="str">
        <f>INDEX(PA_EXTRACAOITEM!C:C,MATCH(F567,PA_EXTRACAOITEM!A:A,0),0)</f>
        <v>Recolhimento (Valor Principal) - Outubro</v>
      </c>
      <c r="N567" s="11" t="s">
        <v>906</v>
      </c>
      <c r="O567" s="11" t="s">
        <v>2078</v>
      </c>
      <c r="P567" s="11" t="s">
        <v>2079</v>
      </c>
    </row>
    <row r="568" spans="2:16" ht="12.75">
      <c r="B568" s="11" t="str">
        <f>INDEX(SUM!D:D,MATCH(SUM!$F$3,SUM!B:B,0),0)</f>
        <v>P071</v>
      </c>
      <c r="C568" s="12">
        <v>54</v>
      </c>
      <c r="D568" s="13" t="s">
        <v>1950</v>
      </c>
      <c r="E568" s="12">
        <f t="shared" si="9"/>
        <v>2022</v>
      </c>
      <c r="F568" s="20" t="s">
        <v>2080</v>
      </c>
      <c r="G568" s="13" t="s">
        <v>662</v>
      </c>
      <c r="H568" s="11" t="s">
        <v>1408</v>
      </c>
      <c r="I568" s="21">
        <f>'17'!G48</f>
        <v>15106.77</v>
      </c>
      <c r="J568" s="21" t="s">
        <v>404</v>
      </c>
      <c r="K568" s="22" t="str">
        <f>INDEX(PA_EXTRACAOITEM!C:C,MATCH(F568,PA_EXTRACAOITEM!A:A,0),0)</f>
        <v>Recolhimento (Valor Principal) - Novembro</v>
      </c>
      <c r="N568" s="11" t="s">
        <v>911</v>
      </c>
      <c r="O568" s="11" t="s">
        <v>2081</v>
      </c>
      <c r="P568" s="11" t="s">
        <v>913</v>
      </c>
    </row>
    <row r="569" spans="2:16" ht="12.75">
      <c r="B569" s="11" t="str">
        <f>INDEX(SUM!D:D,MATCH(SUM!$F$3,SUM!B:B,0),0)</f>
        <v>P071</v>
      </c>
      <c r="C569" s="12">
        <v>54</v>
      </c>
      <c r="D569" s="13" t="s">
        <v>1950</v>
      </c>
      <c r="E569" s="12">
        <f t="shared" si="9"/>
        <v>2022</v>
      </c>
      <c r="F569" s="20" t="s">
        <v>2082</v>
      </c>
      <c r="G569" s="13" t="s">
        <v>662</v>
      </c>
      <c r="H569" s="11" t="s">
        <v>1412</v>
      </c>
      <c r="I569" s="21">
        <f>'17'!G49</f>
        <v>15106.77</v>
      </c>
      <c r="J569" s="21" t="s">
        <v>404</v>
      </c>
      <c r="K569" s="22" t="str">
        <f>INDEX(PA_EXTRACAOITEM!C:C,MATCH(F569,PA_EXTRACAOITEM!A:A,0),0)</f>
        <v>Recolhimento (Valor Principal) - Dezembro</v>
      </c>
      <c r="N569" s="11" t="s">
        <v>916</v>
      </c>
      <c r="O569" s="11" t="s">
        <v>2083</v>
      </c>
      <c r="P569" s="11" t="s">
        <v>918</v>
      </c>
    </row>
    <row r="570" spans="2:16" ht="12.75">
      <c r="B570" s="11" t="str">
        <f>INDEX(SUM!D:D,MATCH(SUM!$F$3,SUM!B:B,0),0)</f>
        <v>P071</v>
      </c>
      <c r="C570" s="12">
        <v>54</v>
      </c>
      <c r="D570" s="13" t="s">
        <v>1950</v>
      </c>
      <c r="E570" s="12">
        <f t="shared" si="9"/>
        <v>2022</v>
      </c>
      <c r="F570" s="20" t="s">
        <v>2084</v>
      </c>
      <c r="G570" s="13" t="s">
        <v>662</v>
      </c>
      <c r="H570" s="11" t="s">
        <v>1416</v>
      </c>
      <c r="I570" s="21">
        <f>'17'!G50</f>
        <v>2098.45</v>
      </c>
      <c r="J570" s="21" t="s">
        <v>404</v>
      </c>
      <c r="K570" s="22" t="str">
        <f>INDEX(PA_EXTRACAOITEM!C:C,MATCH(F570,PA_EXTRACAOITEM!A:A,0),0)</f>
        <v>Recolhimento (Valor Principal) - 13° Salário</v>
      </c>
      <c r="N570" s="11" t="s">
        <v>2085</v>
      </c>
      <c r="O570" s="11" t="s">
        <v>2086</v>
      </c>
      <c r="P570" s="11" t="s">
        <v>2087</v>
      </c>
    </row>
    <row r="571" spans="2:15" ht="12.75">
      <c r="B571" s="11" t="str">
        <f>INDEX(SUM!D:D,MATCH(SUM!$F$3,SUM!B:B,0),0)</f>
        <v>P071</v>
      </c>
      <c r="C571" s="12">
        <v>54</v>
      </c>
      <c r="D571" s="13" t="s">
        <v>1950</v>
      </c>
      <c r="E571" s="12">
        <f t="shared" si="9"/>
        <v>2022</v>
      </c>
      <c r="F571" s="20" t="s">
        <v>2088</v>
      </c>
      <c r="G571" s="13" t="s">
        <v>662</v>
      </c>
      <c r="H571" s="11" t="s">
        <v>1420</v>
      </c>
      <c r="I571" s="21">
        <f>'17'!H38</f>
        <v>0</v>
      </c>
      <c r="J571" s="21" t="s">
        <v>404</v>
      </c>
      <c r="K571" s="22" t="str">
        <f>INDEX(PA_EXTRACAOITEM!C:C,MATCH(F571,PA_EXTRACAOITEM!A:A,0),0)</f>
        <v>Recolhimento (Multas e Juros) - Janeiro</v>
      </c>
      <c r="N571" s="11" t="s">
        <v>921</v>
      </c>
      <c r="O571" s="11" t="s">
        <v>2089</v>
      </c>
    </row>
    <row r="572" spans="2:15" ht="12.75">
      <c r="B572" s="11" t="str">
        <f>INDEX(SUM!D:D,MATCH(SUM!$F$3,SUM!B:B,0),0)</f>
        <v>P071</v>
      </c>
      <c r="C572" s="12">
        <v>54</v>
      </c>
      <c r="D572" s="13" t="s">
        <v>1950</v>
      </c>
      <c r="E572" s="12">
        <f t="shared" si="9"/>
        <v>2022</v>
      </c>
      <c r="F572" s="20" t="s">
        <v>2090</v>
      </c>
      <c r="G572" s="13" t="s">
        <v>662</v>
      </c>
      <c r="H572" s="11" t="s">
        <v>1424</v>
      </c>
      <c r="I572" s="21">
        <f>'17'!H39</f>
        <v>0</v>
      </c>
      <c r="J572" s="21" t="s">
        <v>404</v>
      </c>
      <c r="K572" s="22" t="str">
        <f>INDEX(PA_EXTRACAOITEM!C:C,MATCH(F572,PA_EXTRACAOITEM!A:A,0),0)</f>
        <v>Recolhimento (Multas e Juros) - Fevereiro</v>
      </c>
      <c r="N572" s="11" t="s">
        <v>925</v>
      </c>
      <c r="O572" s="11" t="s">
        <v>2091</v>
      </c>
    </row>
    <row r="573" spans="2:15" ht="12.75">
      <c r="B573" s="11" t="str">
        <f>INDEX(SUM!D:D,MATCH(SUM!$F$3,SUM!B:B,0),0)</f>
        <v>P071</v>
      </c>
      <c r="C573" s="12">
        <v>54</v>
      </c>
      <c r="D573" s="13" t="s">
        <v>1950</v>
      </c>
      <c r="E573" s="12">
        <f t="shared" si="9"/>
        <v>2022</v>
      </c>
      <c r="F573" s="20" t="s">
        <v>2092</v>
      </c>
      <c r="G573" s="13" t="s">
        <v>662</v>
      </c>
      <c r="H573" s="11" t="s">
        <v>1428</v>
      </c>
      <c r="I573" s="21">
        <f>'17'!H40</f>
        <v>0</v>
      </c>
      <c r="J573" s="21" t="s">
        <v>404</v>
      </c>
      <c r="K573" s="22" t="str">
        <f>INDEX(PA_EXTRACAOITEM!C:C,MATCH(F573,PA_EXTRACAOITEM!A:A,0),0)</f>
        <v>Recolhimento (Multas e Juros) - Março</v>
      </c>
      <c r="N573" s="11" t="s">
        <v>929</v>
      </c>
      <c r="O573" s="11" t="s">
        <v>2093</v>
      </c>
    </row>
    <row r="574" spans="2:15" ht="12.75">
      <c r="B574" s="11" t="str">
        <f>INDEX(SUM!D:D,MATCH(SUM!$F$3,SUM!B:B,0),0)</f>
        <v>P071</v>
      </c>
      <c r="C574" s="12">
        <v>54</v>
      </c>
      <c r="D574" s="13" t="s">
        <v>1950</v>
      </c>
      <c r="E574" s="12">
        <f t="shared" si="9"/>
        <v>2022</v>
      </c>
      <c r="F574" s="20" t="s">
        <v>2094</v>
      </c>
      <c r="G574" s="13" t="s">
        <v>662</v>
      </c>
      <c r="H574" s="11" t="s">
        <v>1432</v>
      </c>
      <c r="I574" s="21">
        <f>'17'!H41</f>
        <v>0</v>
      </c>
      <c r="J574" s="21" t="s">
        <v>404</v>
      </c>
      <c r="K574" s="22" t="str">
        <f>INDEX(PA_EXTRACAOITEM!C:C,MATCH(F574,PA_EXTRACAOITEM!A:A,0),0)</f>
        <v>Recolhimento (Multas e Juros) - Abril</v>
      </c>
      <c r="N574" s="11" t="s">
        <v>933</v>
      </c>
      <c r="O574" s="11" t="s">
        <v>2095</v>
      </c>
    </row>
    <row r="575" spans="2:15" ht="12.75">
      <c r="B575" s="11" t="str">
        <f>INDEX(SUM!D:D,MATCH(SUM!$F$3,SUM!B:B,0),0)</f>
        <v>P071</v>
      </c>
      <c r="C575" s="12">
        <v>54</v>
      </c>
      <c r="D575" s="13" t="s">
        <v>1950</v>
      </c>
      <c r="E575" s="12">
        <f t="shared" si="9"/>
        <v>2022</v>
      </c>
      <c r="F575" s="20" t="s">
        <v>2096</v>
      </c>
      <c r="G575" s="13" t="s">
        <v>662</v>
      </c>
      <c r="H575" s="11" t="s">
        <v>1436</v>
      </c>
      <c r="I575" s="21">
        <f>'17'!H42</f>
        <v>0</v>
      </c>
      <c r="J575" s="21" t="s">
        <v>404</v>
      </c>
      <c r="K575" s="22" t="str">
        <f>INDEX(PA_EXTRACAOITEM!C:C,MATCH(F575,PA_EXTRACAOITEM!A:A,0),0)</f>
        <v>Recolhimento (Multas e Juros) - Maio</v>
      </c>
      <c r="N575" s="11" t="s">
        <v>937</v>
      </c>
      <c r="O575" s="11" t="s">
        <v>2097</v>
      </c>
    </row>
    <row r="576" spans="2:16" ht="12.75">
      <c r="B576" s="11" t="str">
        <f>INDEX(SUM!D:D,MATCH(SUM!$F$3,SUM!B:B,0),0)</f>
        <v>P071</v>
      </c>
      <c r="C576" s="12">
        <v>54</v>
      </c>
      <c r="D576" s="13" t="s">
        <v>1950</v>
      </c>
      <c r="E576" s="12">
        <f t="shared" si="9"/>
        <v>2022</v>
      </c>
      <c r="F576" s="20" t="s">
        <v>2098</v>
      </c>
      <c r="G576" s="13" t="s">
        <v>662</v>
      </c>
      <c r="H576" s="11" t="s">
        <v>1440</v>
      </c>
      <c r="I576" s="21">
        <f>'17'!H43</f>
        <v>0</v>
      </c>
      <c r="J576" s="21" t="s">
        <v>404</v>
      </c>
      <c r="K576" s="22" t="str">
        <f>INDEX(PA_EXTRACAOITEM!C:C,MATCH(F576,PA_EXTRACAOITEM!A:A,0),0)</f>
        <v>Recolhimento (Multas e Juros) - Junho</v>
      </c>
      <c r="N576" s="11" t="s">
        <v>2099</v>
      </c>
      <c r="O576" s="11" t="s">
        <v>2100</v>
      </c>
      <c r="P576" s="11" t="s">
        <v>2101</v>
      </c>
    </row>
    <row r="577" spans="2:16" ht="12.75">
      <c r="B577" s="11" t="str">
        <f>INDEX(SUM!D:D,MATCH(SUM!$F$3,SUM!B:B,0),0)</f>
        <v>P071</v>
      </c>
      <c r="C577" s="12">
        <v>54</v>
      </c>
      <c r="D577" s="13" t="s">
        <v>1950</v>
      </c>
      <c r="E577" s="12">
        <f t="shared" si="9"/>
        <v>2022</v>
      </c>
      <c r="F577" s="20" t="s">
        <v>2102</v>
      </c>
      <c r="G577" s="13" t="s">
        <v>662</v>
      </c>
      <c r="H577" s="11" t="s">
        <v>1444</v>
      </c>
      <c r="I577" s="21">
        <f>'17'!H44</f>
        <v>0</v>
      </c>
      <c r="J577" s="21" t="s">
        <v>404</v>
      </c>
      <c r="K577" s="22" t="str">
        <f>INDEX(PA_EXTRACAOITEM!C:C,MATCH(F577,PA_EXTRACAOITEM!A:A,0),0)</f>
        <v>Recolhimento (Multas e Juros) - Julho</v>
      </c>
      <c r="N577" s="11" t="s">
        <v>2103</v>
      </c>
      <c r="O577" s="11" t="s">
        <v>1089</v>
      </c>
      <c r="P577" s="11" t="s">
        <v>2104</v>
      </c>
    </row>
    <row r="578" spans="2:16" ht="12.75">
      <c r="B578" s="11" t="str">
        <f>INDEX(SUM!D:D,MATCH(SUM!$F$3,SUM!B:B,0),0)</f>
        <v>P071</v>
      </c>
      <c r="C578" s="12">
        <v>54</v>
      </c>
      <c r="D578" s="13" t="s">
        <v>1950</v>
      </c>
      <c r="E578" s="12">
        <f t="shared" si="9"/>
        <v>2022</v>
      </c>
      <c r="F578" s="20" t="s">
        <v>2105</v>
      </c>
      <c r="G578" s="13" t="s">
        <v>662</v>
      </c>
      <c r="H578" s="11" t="s">
        <v>1448</v>
      </c>
      <c r="I578" s="21">
        <f>'17'!H45</f>
        <v>244.43</v>
      </c>
      <c r="J578" s="21" t="s">
        <v>404</v>
      </c>
      <c r="K578" s="22" t="str">
        <f>INDEX(PA_EXTRACAOITEM!C:C,MATCH(F578,PA_EXTRACAOITEM!A:A,0),0)</f>
        <v>Recolhimento (Multas e Juros) - Agosto</v>
      </c>
      <c r="N578" s="11" t="s">
        <v>2106</v>
      </c>
      <c r="O578" s="11" t="s">
        <v>1741</v>
      </c>
      <c r="P578" s="11" t="s">
        <v>2107</v>
      </c>
    </row>
    <row r="579" spans="2:16" ht="12.75">
      <c r="B579" s="11" t="str">
        <f>INDEX(SUM!D:D,MATCH(SUM!$F$3,SUM!B:B,0),0)</f>
        <v>P071</v>
      </c>
      <c r="C579" s="12">
        <v>54</v>
      </c>
      <c r="D579" s="13" t="s">
        <v>1950</v>
      </c>
      <c r="E579" s="12">
        <f t="shared" si="9"/>
        <v>2022</v>
      </c>
      <c r="F579" s="20" t="s">
        <v>2108</v>
      </c>
      <c r="G579" s="13" t="s">
        <v>662</v>
      </c>
      <c r="H579" s="11" t="s">
        <v>1452</v>
      </c>
      <c r="I579" s="21">
        <f>'17'!H46</f>
        <v>9107.91</v>
      </c>
      <c r="J579" s="21" t="s">
        <v>404</v>
      </c>
      <c r="K579" s="22" t="str">
        <f>INDEX(PA_EXTRACAOITEM!C:C,MATCH(F579,PA_EXTRACAOITEM!A:A,0),0)</f>
        <v>Recolhimento (Multas e Juros) - Setembro</v>
      </c>
      <c r="N579" s="11" t="s">
        <v>2109</v>
      </c>
      <c r="O579" s="11" t="s">
        <v>1067</v>
      </c>
      <c r="P579" s="11" t="s">
        <v>2110</v>
      </c>
    </row>
    <row r="580" spans="2:16" ht="12.75">
      <c r="B580" s="11" t="str">
        <f>INDEX(SUM!D:D,MATCH(SUM!$F$3,SUM!B:B,0),0)</f>
        <v>P071</v>
      </c>
      <c r="C580" s="12">
        <v>54</v>
      </c>
      <c r="D580" s="13" t="s">
        <v>1950</v>
      </c>
      <c r="E580" s="12">
        <f t="shared" si="9"/>
        <v>2022</v>
      </c>
      <c r="F580" s="20" t="s">
        <v>2111</v>
      </c>
      <c r="G580" s="13" t="s">
        <v>662</v>
      </c>
      <c r="H580" s="11" t="s">
        <v>1456</v>
      </c>
      <c r="I580" s="21">
        <f>'17'!H47</f>
        <v>9996.97</v>
      </c>
      <c r="J580" s="21" t="s">
        <v>404</v>
      </c>
      <c r="K580" s="22" t="str">
        <f>INDEX(PA_EXTRACAOITEM!C:C,MATCH(F580,PA_EXTRACAOITEM!A:A,0),0)</f>
        <v>Recolhimento (Multas e Juros) - Outubro</v>
      </c>
      <c r="N580" s="11" t="s">
        <v>973</v>
      </c>
      <c r="O580" s="11" t="s">
        <v>974</v>
      </c>
      <c r="P580" s="11" t="s">
        <v>2112</v>
      </c>
    </row>
    <row r="581" spans="2:16" ht="12.75">
      <c r="B581" s="11" t="str">
        <f>INDEX(SUM!D:D,MATCH(SUM!$F$3,SUM!B:B,0),0)</f>
        <v>P071</v>
      </c>
      <c r="C581" s="12">
        <v>54</v>
      </c>
      <c r="D581" s="13" t="s">
        <v>1950</v>
      </c>
      <c r="E581" s="12">
        <f t="shared" si="9"/>
        <v>2022</v>
      </c>
      <c r="F581" s="20" t="s">
        <v>2113</v>
      </c>
      <c r="G581" s="13" t="s">
        <v>662</v>
      </c>
      <c r="H581" s="11" t="s">
        <v>1460</v>
      </c>
      <c r="I581" s="21">
        <f>'17'!H48</f>
        <v>0</v>
      </c>
      <c r="J581" s="21" t="s">
        <v>404</v>
      </c>
      <c r="K581" s="22" t="str">
        <f>INDEX(PA_EXTRACAOITEM!C:C,MATCH(F581,PA_EXTRACAOITEM!A:A,0),0)</f>
        <v>Recolhimento (Multas e Juros) - Novembro</v>
      </c>
      <c r="N581" s="11" t="s">
        <v>2114</v>
      </c>
      <c r="O581" s="11" t="s">
        <v>986</v>
      </c>
      <c r="P581" s="11" t="s">
        <v>2115</v>
      </c>
    </row>
    <row r="582" spans="2:16" ht="12.75">
      <c r="B582" s="11" t="str">
        <f>INDEX(SUM!D:D,MATCH(SUM!$F$3,SUM!B:B,0),0)</f>
        <v>P071</v>
      </c>
      <c r="C582" s="12">
        <v>54</v>
      </c>
      <c r="D582" s="13" t="s">
        <v>1950</v>
      </c>
      <c r="E582" s="12">
        <f t="shared" si="9"/>
        <v>2022</v>
      </c>
      <c r="F582" s="20" t="s">
        <v>2116</v>
      </c>
      <c r="G582" s="13" t="s">
        <v>662</v>
      </c>
      <c r="H582" s="11" t="s">
        <v>1464</v>
      </c>
      <c r="I582" s="21">
        <f>'17'!H49</f>
        <v>0</v>
      </c>
      <c r="J582" s="21" t="s">
        <v>404</v>
      </c>
      <c r="K582" s="22" t="str">
        <f>INDEX(PA_EXTRACAOITEM!C:C,MATCH(F582,PA_EXTRACAOITEM!A:A,0),0)</f>
        <v>Recolhimento (Multas e Juros) - Dezembro</v>
      </c>
      <c r="N582" s="11" t="s">
        <v>2117</v>
      </c>
      <c r="O582" s="11" t="s">
        <v>852</v>
      </c>
      <c r="P582" s="11" t="s">
        <v>2118</v>
      </c>
    </row>
    <row r="583" spans="2:16" ht="12.75">
      <c r="B583" s="11" t="str">
        <f>INDEX(SUM!D:D,MATCH(SUM!$F$3,SUM!B:B,0),0)</f>
        <v>P071</v>
      </c>
      <c r="C583" s="12">
        <v>54</v>
      </c>
      <c r="D583" s="13" t="s">
        <v>1950</v>
      </c>
      <c r="E583" s="12">
        <f t="shared" si="9"/>
        <v>2022</v>
      </c>
      <c r="F583" s="20" t="s">
        <v>2119</v>
      </c>
      <c r="G583" s="13" t="s">
        <v>662</v>
      </c>
      <c r="H583" s="11" t="s">
        <v>1468</v>
      </c>
      <c r="I583" s="21">
        <f>'17'!H50</f>
        <v>0</v>
      </c>
      <c r="J583" s="21" t="s">
        <v>404</v>
      </c>
      <c r="K583" s="22" t="str">
        <f>INDEX(PA_EXTRACAOITEM!C:C,MATCH(F583,PA_EXTRACAOITEM!A:A,0),0)</f>
        <v>Recolhimento (Multas e Juros) - 13° Salário</v>
      </c>
      <c r="N583" s="11" t="s">
        <v>2120</v>
      </c>
      <c r="O583" s="11" t="s">
        <v>857</v>
      </c>
      <c r="P583" s="11" t="s">
        <v>2121</v>
      </c>
    </row>
    <row r="584" spans="2:16" ht="12.75">
      <c r="B584" s="11" t="str">
        <f>INDEX(SUM!D:D,MATCH(SUM!$F$3,SUM!B:B,0),0)</f>
        <v>P071</v>
      </c>
      <c r="C584" s="12" t="s">
        <v>662</v>
      </c>
      <c r="D584" s="13" t="s">
        <v>2122</v>
      </c>
      <c r="E584" s="12">
        <f t="shared" si="9"/>
        <v>2022</v>
      </c>
      <c r="F584" s="13" t="s">
        <v>2123</v>
      </c>
      <c r="G584" s="13" t="s">
        <v>662</v>
      </c>
      <c r="H584" s="11" t="s">
        <v>2124</v>
      </c>
      <c r="I584" s="21">
        <f>+'15'!C12</f>
        <v>504746.73</v>
      </c>
      <c r="J584" s="21" t="s">
        <v>2125</v>
      </c>
      <c r="K584" s="22"/>
      <c r="N584" s="11" t="s">
        <v>2126</v>
      </c>
      <c r="O584" s="11" t="s">
        <v>862</v>
      </c>
      <c r="P584" s="11" t="s">
        <v>2127</v>
      </c>
    </row>
    <row r="585" spans="2:16" ht="12.75">
      <c r="B585" s="11" t="str">
        <f>INDEX(SUM!D:D,MATCH(SUM!$F$3,SUM!B:B,0),0)</f>
        <v>P071</v>
      </c>
      <c r="C585" s="12" t="s">
        <v>662</v>
      </c>
      <c r="D585" s="13" t="s">
        <v>2122</v>
      </c>
      <c r="E585" s="12">
        <f t="shared" si="9"/>
        <v>2022</v>
      </c>
      <c r="F585" s="13" t="s">
        <v>2128</v>
      </c>
      <c r="G585" s="13" t="s">
        <v>662</v>
      </c>
      <c r="H585" s="11" t="s">
        <v>2129</v>
      </c>
      <c r="I585" s="21">
        <f>+'15'!C13</f>
        <v>701066.79</v>
      </c>
      <c r="J585" s="21" t="s">
        <v>2125</v>
      </c>
      <c r="K585" s="22"/>
      <c r="N585" s="11" t="s">
        <v>981</v>
      </c>
      <c r="O585" s="11" t="s">
        <v>868</v>
      </c>
      <c r="P585" s="11" t="s">
        <v>2130</v>
      </c>
    </row>
    <row r="586" spans="2:16" ht="12.75">
      <c r="B586" s="11" t="str">
        <f>INDEX(SUM!D:D,MATCH(SUM!$F$3,SUM!B:B,0),0)</f>
        <v>P071</v>
      </c>
      <c r="C586" s="12" t="s">
        <v>662</v>
      </c>
      <c r="D586" s="13" t="s">
        <v>2122</v>
      </c>
      <c r="E586" s="12">
        <f aca="true" t="shared" si="10" ref="E586:E635">+$E$3</f>
        <v>2022</v>
      </c>
      <c r="F586" s="13" t="s">
        <v>2131</v>
      </c>
      <c r="G586" s="13" t="s">
        <v>662</v>
      </c>
      <c r="H586" s="11" t="s">
        <v>2132</v>
      </c>
      <c r="I586" s="21">
        <f>+'15'!C14</f>
        <v>757378.9</v>
      </c>
      <c r="J586" s="21" t="s">
        <v>2125</v>
      </c>
      <c r="K586" s="22"/>
      <c r="N586" s="11" t="s">
        <v>2133</v>
      </c>
      <c r="O586" s="11" t="s">
        <v>873</v>
      </c>
      <c r="P586" s="11" t="s">
        <v>1714</v>
      </c>
    </row>
    <row r="587" spans="2:15" ht="12.75">
      <c r="B587" s="11" t="str">
        <f>INDEX(SUM!D:D,MATCH(SUM!$F$3,SUM!B:B,0),0)</f>
        <v>P071</v>
      </c>
      <c r="C587" s="12" t="s">
        <v>662</v>
      </c>
      <c r="D587" s="13" t="s">
        <v>2122</v>
      </c>
      <c r="E587" s="12">
        <f t="shared" si="10"/>
        <v>2022</v>
      </c>
      <c r="F587" s="13" t="s">
        <v>2134</v>
      </c>
      <c r="G587" s="13" t="s">
        <v>662</v>
      </c>
      <c r="H587" s="11" t="s">
        <v>2135</v>
      </c>
      <c r="I587" s="21">
        <f>+'15'!C15</f>
        <v>794039.01</v>
      </c>
      <c r="J587" s="21" t="s">
        <v>2125</v>
      </c>
      <c r="K587" s="22"/>
      <c r="N587" s="11" t="s">
        <v>2136</v>
      </c>
      <c r="O587" s="11" t="s">
        <v>1716</v>
      </c>
    </row>
    <row r="588" spans="2:15" ht="12.75">
      <c r="B588" s="11" t="str">
        <f>INDEX(SUM!D:D,MATCH(SUM!$F$3,SUM!B:B,0),0)</f>
        <v>P071</v>
      </c>
      <c r="C588" s="12" t="s">
        <v>662</v>
      </c>
      <c r="D588" s="13" t="s">
        <v>2122</v>
      </c>
      <c r="E588" s="12">
        <f t="shared" si="10"/>
        <v>2022</v>
      </c>
      <c r="F588" s="13" t="s">
        <v>2137</v>
      </c>
      <c r="G588" s="13" t="s">
        <v>662</v>
      </c>
      <c r="H588" s="11" t="s">
        <v>2138</v>
      </c>
      <c r="I588" s="21">
        <f>+'15'!C16</f>
        <v>773596.98</v>
      </c>
      <c r="J588" s="21" t="s">
        <v>2125</v>
      </c>
      <c r="K588" s="22"/>
      <c r="N588" s="11" t="s">
        <v>2139</v>
      </c>
      <c r="O588" s="11" t="s">
        <v>1718</v>
      </c>
    </row>
    <row r="589" spans="2:16" ht="12.75">
      <c r="B589" s="11" t="str">
        <f>INDEX(SUM!D:D,MATCH(SUM!$F$3,SUM!B:B,0),0)</f>
        <v>P071</v>
      </c>
      <c r="C589" s="12" t="s">
        <v>662</v>
      </c>
      <c r="D589" s="13" t="s">
        <v>2122</v>
      </c>
      <c r="E589" s="12">
        <f t="shared" si="10"/>
        <v>2022</v>
      </c>
      <c r="F589" s="13" t="s">
        <v>2140</v>
      </c>
      <c r="G589" s="13" t="s">
        <v>662</v>
      </c>
      <c r="H589" s="11" t="s">
        <v>2141</v>
      </c>
      <c r="I589" s="21">
        <f>+'15'!C17</f>
        <v>788306.52</v>
      </c>
      <c r="J589" s="21" t="s">
        <v>2125</v>
      </c>
      <c r="K589" s="22"/>
      <c r="N589" s="11" t="s">
        <v>2142</v>
      </c>
      <c r="O589" s="11" t="s">
        <v>649</v>
      </c>
      <c r="P589" s="11" t="s">
        <v>2143</v>
      </c>
    </row>
    <row r="590" spans="2:16" ht="12.75">
      <c r="B590" s="11" t="str">
        <f>INDEX(SUM!D:D,MATCH(SUM!$F$3,SUM!B:B,0),0)</f>
        <v>P071</v>
      </c>
      <c r="C590" s="12" t="s">
        <v>662</v>
      </c>
      <c r="D590" s="13" t="s">
        <v>2122</v>
      </c>
      <c r="E590" s="12">
        <f t="shared" si="10"/>
        <v>2022</v>
      </c>
      <c r="F590" s="13" t="s">
        <v>2144</v>
      </c>
      <c r="G590" s="13" t="s">
        <v>662</v>
      </c>
      <c r="H590" s="11" t="s">
        <v>2145</v>
      </c>
      <c r="I590" s="21">
        <f>+'15'!C18</f>
        <v>802224.43</v>
      </c>
      <c r="J590" s="21" t="s">
        <v>2125</v>
      </c>
      <c r="K590" s="22"/>
      <c r="N590" s="11" t="s">
        <v>2146</v>
      </c>
      <c r="O590" s="11" t="s">
        <v>1089</v>
      </c>
      <c r="P590" s="11" t="s">
        <v>2147</v>
      </c>
    </row>
    <row r="591" spans="2:16" ht="12.75">
      <c r="B591" s="11" t="str">
        <f>INDEX(SUM!D:D,MATCH(SUM!$F$3,SUM!B:B,0),0)</f>
        <v>P071</v>
      </c>
      <c r="C591" s="12" t="s">
        <v>662</v>
      </c>
      <c r="D591" s="13" t="s">
        <v>2122</v>
      </c>
      <c r="E591" s="12">
        <f t="shared" si="10"/>
        <v>2022</v>
      </c>
      <c r="F591" s="13" t="s">
        <v>2148</v>
      </c>
      <c r="G591" s="13" t="s">
        <v>662</v>
      </c>
      <c r="H591" s="11" t="s">
        <v>2149</v>
      </c>
      <c r="I591" s="21">
        <f>+'15'!C19</f>
        <v>819015.15</v>
      </c>
      <c r="J591" s="21" t="s">
        <v>2125</v>
      </c>
      <c r="K591" s="22"/>
      <c r="N591" s="11" t="s">
        <v>2150</v>
      </c>
      <c r="O591" s="11" t="s">
        <v>1741</v>
      </c>
      <c r="P591" s="11" t="s">
        <v>2151</v>
      </c>
    </row>
    <row r="592" spans="2:16" ht="12.75">
      <c r="B592" s="11" t="str">
        <f>INDEX(SUM!D:D,MATCH(SUM!$F$3,SUM!B:B,0),0)</f>
        <v>P071</v>
      </c>
      <c r="C592" s="12" t="s">
        <v>662</v>
      </c>
      <c r="D592" s="13" t="s">
        <v>2122</v>
      </c>
      <c r="E592" s="12">
        <f t="shared" si="10"/>
        <v>2022</v>
      </c>
      <c r="F592" s="13" t="s">
        <v>2152</v>
      </c>
      <c r="G592" s="13" t="s">
        <v>662</v>
      </c>
      <c r="H592" s="11" t="s">
        <v>2153</v>
      </c>
      <c r="I592" s="21">
        <f>+'15'!C20</f>
        <v>817875.11</v>
      </c>
      <c r="J592" s="21" t="s">
        <v>2125</v>
      </c>
      <c r="K592" s="22"/>
      <c r="N592" s="11" t="s">
        <v>2154</v>
      </c>
      <c r="O592" s="11" t="s">
        <v>974</v>
      </c>
      <c r="P592" s="11" t="s">
        <v>2147</v>
      </c>
    </row>
    <row r="593" spans="2:16" ht="12.75">
      <c r="B593" s="11" t="str">
        <f>INDEX(SUM!D:D,MATCH(SUM!$F$3,SUM!B:B,0),0)</f>
        <v>P071</v>
      </c>
      <c r="C593" s="12" t="s">
        <v>662</v>
      </c>
      <c r="D593" s="13" t="s">
        <v>2122</v>
      </c>
      <c r="E593" s="12">
        <f t="shared" si="10"/>
        <v>2022</v>
      </c>
      <c r="F593" s="13" t="s">
        <v>2155</v>
      </c>
      <c r="G593" s="13" t="s">
        <v>662</v>
      </c>
      <c r="H593" s="11" t="s">
        <v>2156</v>
      </c>
      <c r="I593" s="21">
        <f>+'15'!C21</f>
        <v>822808.62</v>
      </c>
      <c r="J593" s="21" t="s">
        <v>2125</v>
      </c>
      <c r="K593" s="22"/>
      <c r="N593" s="11" t="s">
        <v>985</v>
      </c>
      <c r="O593" s="11" t="s">
        <v>986</v>
      </c>
      <c r="P593" s="11" t="s">
        <v>2157</v>
      </c>
    </row>
    <row r="594" spans="2:16" ht="12.75">
      <c r="B594" s="11" t="str">
        <f>INDEX(SUM!D:D,MATCH(SUM!$F$3,SUM!B:B,0),0)</f>
        <v>P071</v>
      </c>
      <c r="C594" s="12" t="s">
        <v>662</v>
      </c>
      <c r="D594" s="13" t="s">
        <v>2122</v>
      </c>
      <c r="E594" s="12">
        <f t="shared" si="10"/>
        <v>2022</v>
      </c>
      <c r="F594" s="13" t="s">
        <v>2158</v>
      </c>
      <c r="G594" s="13" t="s">
        <v>662</v>
      </c>
      <c r="H594" s="11" t="s">
        <v>2159</v>
      </c>
      <c r="I594" s="21">
        <f>+'15'!C22</f>
        <v>825642.28</v>
      </c>
      <c r="J594" s="21" t="s">
        <v>2125</v>
      </c>
      <c r="K594" s="22"/>
      <c r="N594" s="11" t="s">
        <v>2160</v>
      </c>
      <c r="O594" s="11" t="s">
        <v>649</v>
      </c>
      <c r="P594" s="11" t="s">
        <v>2161</v>
      </c>
    </row>
    <row r="595" spans="2:16" ht="12.75">
      <c r="B595" s="11" t="str">
        <f>INDEX(SUM!D:D,MATCH(SUM!$F$3,SUM!B:B,0),0)</f>
        <v>P071</v>
      </c>
      <c r="C595" s="12" t="s">
        <v>662</v>
      </c>
      <c r="D595" s="13" t="s">
        <v>2122</v>
      </c>
      <c r="E595" s="12">
        <f t="shared" si="10"/>
        <v>2022</v>
      </c>
      <c r="F595" s="13" t="s">
        <v>2162</v>
      </c>
      <c r="G595" s="13" t="s">
        <v>662</v>
      </c>
      <c r="H595" s="11" t="s">
        <v>2163</v>
      </c>
      <c r="I595" s="21">
        <f>+'15'!C23</f>
        <v>780667.84</v>
      </c>
      <c r="J595" s="21" t="s">
        <v>2125</v>
      </c>
      <c r="K595" s="22"/>
      <c r="N595" s="11" t="s">
        <v>2164</v>
      </c>
      <c r="O595" s="11" t="s">
        <v>2044</v>
      </c>
      <c r="P595" s="11" t="s">
        <v>2165</v>
      </c>
    </row>
    <row r="596" spans="2:16" ht="12.75">
      <c r="B596" s="11" t="str">
        <f>INDEX(SUM!D:D,MATCH(SUM!$F$3,SUM!B:B,0),0)</f>
        <v>P071</v>
      </c>
      <c r="C596" s="12" t="s">
        <v>662</v>
      </c>
      <c r="D596" s="13" t="s">
        <v>2122</v>
      </c>
      <c r="E596" s="12">
        <f t="shared" si="10"/>
        <v>2022</v>
      </c>
      <c r="F596" s="13" t="s">
        <v>2166</v>
      </c>
      <c r="G596" s="13" t="s">
        <v>662</v>
      </c>
      <c r="H596" s="11" t="s">
        <v>2167</v>
      </c>
      <c r="I596" s="21">
        <f>+'15'!C24</f>
        <v>630216.43</v>
      </c>
      <c r="J596" s="21" t="s">
        <v>2125</v>
      </c>
      <c r="K596" s="22"/>
      <c r="N596" s="11" t="s">
        <v>990</v>
      </c>
      <c r="O596" s="11" t="s">
        <v>1779</v>
      </c>
      <c r="P596" s="11" t="s">
        <v>2168</v>
      </c>
    </row>
    <row r="597" spans="2:16" ht="12.75">
      <c r="B597" s="11" t="str">
        <f>INDEX(SUM!D:D,MATCH(SUM!$F$3,SUM!B:B,0),0)</f>
        <v>P071</v>
      </c>
      <c r="C597" s="12" t="s">
        <v>662</v>
      </c>
      <c r="D597" s="13" t="s">
        <v>2122</v>
      </c>
      <c r="E597" s="12">
        <f t="shared" si="10"/>
        <v>2022</v>
      </c>
      <c r="F597" s="13" t="s">
        <v>2169</v>
      </c>
      <c r="G597" s="13" t="s">
        <v>662</v>
      </c>
      <c r="H597" s="11" t="s">
        <v>2170</v>
      </c>
      <c r="I597" s="21">
        <f>+'15'!D12</f>
        <v>11269.31</v>
      </c>
      <c r="J597" s="21" t="s">
        <v>2125</v>
      </c>
      <c r="K597" s="22"/>
      <c r="N597" s="11" t="s">
        <v>2171</v>
      </c>
      <c r="O597" s="11" t="s">
        <v>1783</v>
      </c>
      <c r="P597" s="11" t="s">
        <v>2172</v>
      </c>
    </row>
    <row r="598" spans="2:16" ht="12.75">
      <c r="B598" s="11" t="str">
        <f>INDEX(SUM!D:D,MATCH(SUM!$F$3,SUM!B:B,0),0)</f>
        <v>P071</v>
      </c>
      <c r="C598" s="12" t="s">
        <v>662</v>
      </c>
      <c r="D598" s="13" t="s">
        <v>2122</v>
      </c>
      <c r="E598" s="12">
        <f t="shared" si="10"/>
        <v>2022</v>
      </c>
      <c r="F598" s="13" t="s">
        <v>2173</v>
      </c>
      <c r="G598" s="13" t="s">
        <v>662</v>
      </c>
      <c r="H598" s="11" t="s">
        <v>2174</v>
      </c>
      <c r="I598" s="21">
        <f>+'15'!D13</f>
        <v>13317.27</v>
      </c>
      <c r="J598" s="21" t="s">
        <v>2125</v>
      </c>
      <c r="K598" s="22"/>
      <c r="N598" s="11" t="s">
        <v>2175</v>
      </c>
      <c r="O598" s="11" t="s">
        <v>1787</v>
      </c>
      <c r="P598" s="11" t="s">
        <v>2176</v>
      </c>
    </row>
    <row r="599" spans="2:16" ht="12.75">
      <c r="B599" s="11" t="str">
        <f>INDEX(SUM!D:D,MATCH(SUM!$F$3,SUM!B:B,0),0)</f>
        <v>P071</v>
      </c>
      <c r="C599" s="12" t="s">
        <v>662</v>
      </c>
      <c r="D599" s="13" t="s">
        <v>2122</v>
      </c>
      <c r="E599" s="12">
        <f t="shared" si="10"/>
        <v>2022</v>
      </c>
      <c r="F599" s="13" t="s">
        <v>2177</v>
      </c>
      <c r="G599" s="13" t="s">
        <v>662</v>
      </c>
      <c r="H599" s="11" t="s">
        <v>2178</v>
      </c>
      <c r="I599" s="21">
        <f>+'15'!D14</f>
        <v>12497.22</v>
      </c>
      <c r="J599" s="21" t="s">
        <v>2125</v>
      </c>
      <c r="K599" s="22"/>
      <c r="N599" s="11" t="s">
        <v>2179</v>
      </c>
      <c r="O599" s="11" t="s">
        <v>2051</v>
      </c>
      <c r="P599" s="11" t="s">
        <v>1714</v>
      </c>
    </row>
    <row r="600" spans="2:16" ht="12.75">
      <c r="B600" s="11" t="str">
        <f>INDEX(SUM!D:D,MATCH(SUM!$F$3,SUM!B:B,0),0)</f>
        <v>P071</v>
      </c>
      <c r="C600" s="12" t="s">
        <v>662</v>
      </c>
      <c r="D600" s="13" t="s">
        <v>2122</v>
      </c>
      <c r="E600" s="12">
        <f t="shared" si="10"/>
        <v>2022</v>
      </c>
      <c r="F600" s="13" t="s">
        <v>2180</v>
      </c>
      <c r="G600" s="13" t="s">
        <v>662</v>
      </c>
      <c r="H600" s="11" t="s">
        <v>2181</v>
      </c>
      <c r="I600" s="21">
        <f>+'15'!D15</f>
        <v>13817.17</v>
      </c>
      <c r="J600" s="21" t="s">
        <v>2125</v>
      </c>
      <c r="K600" s="22"/>
      <c r="N600" s="11" t="s">
        <v>2182</v>
      </c>
      <c r="O600" s="11" t="s">
        <v>2183</v>
      </c>
      <c r="P600" s="11" t="s">
        <v>2184</v>
      </c>
    </row>
    <row r="601" spans="2:15" ht="12.75">
      <c r="B601" s="11" t="str">
        <f>INDEX(SUM!D:D,MATCH(SUM!$F$3,SUM!B:B,0),0)</f>
        <v>P071</v>
      </c>
      <c r="C601" s="12" t="s">
        <v>662</v>
      </c>
      <c r="D601" s="13" t="s">
        <v>2122</v>
      </c>
      <c r="E601" s="12">
        <f t="shared" si="10"/>
        <v>2022</v>
      </c>
      <c r="F601" s="13" t="s">
        <v>2185</v>
      </c>
      <c r="G601" s="13" t="s">
        <v>662</v>
      </c>
      <c r="H601" s="11" t="s">
        <v>2186</v>
      </c>
      <c r="I601" s="21">
        <f>+'15'!D16</f>
        <v>14261.91</v>
      </c>
      <c r="J601" s="21" t="s">
        <v>2125</v>
      </c>
      <c r="K601" s="22"/>
      <c r="N601" s="11" t="s">
        <v>2187</v>
      </c>
      <c r="O601" s="11" t="s">
        <v>2188</v>
      </c>
    </row>
    <row r="602" spans="2:16" ht="12.75">
      <c r="B602" s="11" t="str">
        <f>INDEX(SUM!D:D,MATCH(SUM!$F$3,SUM!B:B,0),0)</f>
        <v>P071</v>
      </c>
      <c r="C602" s="12" t="s">
        <v>662</v>
      </c>
      <c r="D602" s="13" t="s">
        <v>2122</v>
      </c>
      <c r="E602" s="12">
        <f t="shared" si="10"/>
        <v>2022</v>
      </c>
      <c r="F602" s="13" t="s">
        <v>2189</v>
      </c>
      <c r="G602" s="13" t="s">
        <v>662</v>
      </c>
      <c r="H602" s="11" t="s">
        <v>2190</v>
      </c>
      <c r="I602" s="21">
        <f>+'15'!D17</f>
        <v>14228.28</v>
      </c>
      <c r="J602" s="21" t="s">
        <v>2125</v>
      </c>
      <c r="K602" s="22"/>
      <c r="N602" s="11" t="s">
        <v>2191</v>
      </c>
      <c r="O602" s="11" t="s">
        <v>1089</v>
      </c>
      <c r="P602" s="11" t="s">
        <v>2192</v>
      </c>
    </row>
    <row r="603" spans="2:16" ht="12.75">
      <c r="B603" s="11" t="str">
        <f>INDEX(SUM!D:D,MATCH(SUM!$F$3,SUM!B:B,0),0)</f>
        <v>P071</v>
      </c>
      <c r="C603" s="12" t="s">
        <v>662</v>
      </c>
      <c r="D603" s="13" t="s">
        <v>2122</v>
      </c>
      <c r="E603" s="12">
        <f t="shared" si="10"/>
        <v>2022</v>
      </c>
      <c r="F603" s="13" t="s">
        <v>2193</v>
      </c>
      <c r="G603" s="13" t="s">
        <v>662</v>
      </c>
      <c r="H603" s="11" t="s">
        <v>2194</v>
      </c>
      <c r="I603" s="21">
        <f>+'15'!D18</f>
        <v>13891.55</v>
      </c>
      <c r="J603" s="21" t="s">
        <v>2125</v>
      </c>
      <c r="K603" s="22"/>
      <c r="N603" s="11" t="s">
        <v>2195</v>
      </c>
      <c r="O603" s="11" t="s">
        <v>1741</v>
      </c>
      <c r="P603" s="11" t="s">
        <v>2196</v>
      </c>
    </row>
    <row r="604" spans="2:16" ht="12.75">
      <c r="B604" s="11" t="str">
        <f>INDEX(SUM!D:D,MATCH(SUM!$F$3,SUM!B:B,0),0)</f>
        <v>P071</v>
      </c>
      <c r="C604" s="12" t="s">
        <v>662</v>
      </c>
      <c r="D604" s="13" t="s">
        <v>2122</v>
      </c>
      <c r="E604" s="12">
        <f t="shared" si="10"/>
        <v>2022</v>
      </c>
      <c r="F604" s="13" t="s">
        <v>2197</v>
      </c>
      <c r="G604" s="13" t="s">
        <v>662</v>
      </c>
      <c r="H604" s="11" t="s">
        <v>2198</v>
      </c>
      <c r="I604" s="21">
        <f>+'15'!D19</f>
        <v>10391.09</v>
      </c>
      <c r="J604" s="21" t="s">
        <v>2125</v>
      </c>
      <c r="K604" s="22"/>
      <c r="N604" s="11" t="s">
        <v>2199</v>
      </c>
      <c r="O604" s="11" t="s">
        <v>1170</v>
      </c>
      <c r="P604" s="11" t="s">
        <v>2200</v>
      </c>
    </row>
    <row r="605" spans="2:16" ht="12.75">
      <c r="B605" s="11" t="str">
        <f>INDEX(SUM!D:D,MATCH(SUM!$F$3,SUM!B:B,0),0)</f>
        <v>P071</v>
      </c>
      <c r="C605" s="12" t="s">
        <v>662</v>
      </c>
      <c r="D605" s="13" t="s">
        <v>2122</v>
      </c>
      <c r="E605" s="12">
        <f t="shared" si="10"/>
        <v>2022</v>
      </c>
      <c r="F605" s="13" t="s">
        <v>2201</v>
      </c>
      <c r="G605" s="13" t="s">
        <v>662</v>
      </c>
      <c r="H605" s="11" t="s">
        <v>2202</v>
      </c>
      <c r="I605" s="21">
        <f>+'15'!D20</f>
        <v>12373.36</v>
      </c>
      <c r="J605" s="21" t="s">
        <v>2125</v>
      </c>
      <c r="K605" s="22"/>
      <c r="N605" s="11" t="s">
        <v>2203</v>
      </c>
      <c r="O605" s="11" t="s">
        <v>1098</v>
      </c>
      <c r="P605" s="11" t="s">
        <v>2204</v>
      </c>
    </row>
    <row r="606" spans="2:16" ht="12.75">
      <c r="B606" s="11" t="str">
        <f>INDEX(SUM!D:D,MATCH(SUM!$F$3,SUM!B:B,0),0)</f>
        <v>P071</v>
      </c>
      <c r="C606" s="12" t="s">
        <v>662</v>
      </c>
      <c r="D606" s="13" t="s">
        <v>2122</v>
      </c>
      <c r="E606" s="12">
        <f t="shared" si="10"/>
        <v>2022</v>
      </c>
      <c r="F606" s="13" t="s">
        <v>2205</v>
      </c>
      <c r="G606" s="13" t="s">
        <v>662</v>
      </c>
      <c r="H606" s="11" t="s">
        <v>2206</v>
      </c>
      <c r="I606" s="21">
        <f>+'15'!D21</f>
        <v>15470.94</v>
      </c>
      <c r="J606" s="21" t="s">
        <v>2125</v>
      </c>
      <c r="K606" s="22"/>
      <c r="N606" s="11" t="s">
        <v>2207</v>
      </c>
      <c r="O606" s="11" t="s">
        <v>2208</v>
      </c>
      <c r="P606" s="11" t="s">
        <v>2209</v>
      </c>
    </row>
    <row r="607" spans="2:16" ht="12.75">
      <c r="B607" s="11" t="str">
        <f>INDEX(SUM!D:D,MATCH(SUM!$F$3,SUM!B:B,0),0)</f>
        <v>P071</v>
      </c>
      <c r="C607" s="12" t="s">
        <v>662</v>
      </c>
      <c r="D607" s="13" t="s">
        <v>2122</v>
      </c>
      <c r="E607" s="12">
        <f t="shared" si="10"/>
        <v>2022</v>
      </c>
      <c r="F607" s="13" t="s">
        <v>2210</v>
      </c>
      <c r="G607" s="13" t="s">
        <v>662</v>
      </c>
      <c r="H607" s="11" t="s">
        <v>2211</v>
      </c>
      <c r="I607" s="21">
        <f>+'15'!D22</f>
        <v>19563.11</v>
      </c>
      <c r="J607" s="21" t="s">
        <v>2125</v>
      </c>
      <c r="K607" s="22"/>
      <c r="N607" s="11" t="s">
        <v>2212</v>
      </c>
      <c r="O607" s="11" t="s">
        <v>2213</v>
      </c>
      <c r="P607" s="11" t="s">
        <v>2214</v>
      </c>
    </row>
    <row r="608" spans="2:16" ht="12.75">
      <c r="B608" s="11" t="str">
        <f>INDEX(SUM!D:D,MATCH(SUM!$F$3,SUM!B:B,0),0)</f>
        <v>P071</v>
      </c>
      <c r="C608" s="12" t="s">
        <v>662</v>
      </c>
      <c r="D608" s="13" t="s">
        <v>2122</v>
      </c>
      <c r="E608" s="12">
        <f t="shared" si="10"/>
        <v>2022</v>
      </c>
      <c r="F608" s="13" t="s">
        <v>2215</v>
      </c>
      <c r="G608" s="13" t="s">
        <v>662</v>
      </c>
      <c r="H608" s="11" t="s">
        <v>2216</v>
      </c>
      <c r="I608" s="21">
        <f>+'15'!D23</f>
        <v>23840.73</v>
      </c>
      <c r="J608" s="21" t="s">
        <v>2125</v>
      </c>
      <c r="K608" s="22"/>
      <c r="N608" s="11" t="s">
        <v>2217</v>
      </c>
      <c r="O608" s="11" t="s">
        <v>974</v>
      </c>
      <c r="P608" s="11" t="s">
        <v>2218</v>
      </c>
    </row>
    <row r="609" spans="2:16" ht="12.75">
      <c r="B609" s="11" t="str">
        <f>INDEX(SUM!D:D,MATCH(SUM!$F$3,SUM!B:B,0),0)</f>
        <v>P071</v>
      </c>
      <c r="C609" s="12" t="s">
        <v>662</v>
      </c>
      <c r="D609" s="13" t="s">
        <v>2122</v>
      </c>
      <c r="E609" s="12">
        <f t="shared" si="10"/>
        <v>2022</v>
      </c>
      <c r="F609" s="13" t="s">
        <v>2219</v>
      </c>
      <c r="G609" s="13" t="s">
        <v>662</v>
      </c>
      <c r="H609" s="11" t="s">
        <v>2220</v>
      </c>
      <c r="I609" s="21">
        <f>+'15'!D24</f>
        <v>0</v>
      </c>
      <c r="J609" s="21" t="s">
        <v>2125</v>
      </c>
      <c r="K609" s="22"/>
      <c r="N609" s="11" t="s">
        <v>1005</v>
      </c>
      <c r="O609" s="11" t="s">
        <v>755</v>
      </c>
      <c r="P609" s="11" t="s">
        <v>2221</v>
      </c>
    </row>
    <row r="610" spans="2:16" ht="12.75">
      <c r="B610" s="11" t="str">
        <f>INDEX(SUM!D:D,MATCH(SUM!$F$3,SUM!B:B,0),0)</f>
        <v>P071</v>
      </c>
      <c r="C610" s="12" t="s">
        <v>662</v>
      </c>
      <c r="D610" s="13" t="s">
        <v>2122</v>
      </c>
      <c r="E610" s="12">
        <f t="shared" si="10"/>
        <v>2022</v>
      </c>
      <c r="F610" s="13" t="s">
        <v>2222</v>
      </c>
      <c r="G610" s="13" t="s">
        <v>662</v>
      </c>
      <c r="H610" s="11" t="s">
        <v>2223</v>
      </c>
      <c r="I610" s="21">
        <f>+'15'!H12</f>
        <v>465489.15</v>
      </c>
      <c r="J610" s="21" t="s">
        <v>2125</v>
      </c>
      <c r="K610" s="22"/>
      <c r="N610" s="11" t="s">
        <v>1008</v>
      </c>
      <c r="O610" s="11" t="s">
        <v>805</v>
      </c>
      <c r="P610" s="11" t="s">
        <v>2224</v>
      </c>
    </row>
    <row r="611" spans="2:16" ht="12.75">
      <c r="B611" s="11" t="str">
        <f>INDEX(SUM!D:D,MATCH(SUM!$F$3,SUM!B:B,0),0)</f>
        <v>P071</v>
      </c>
      <c r="C611" s="12" t="s">
        <v>662</v>
      </c>
      <c r="D611" s="13" t="s">
        <v>2122</v>
      </c>
      <c r="E611" s="12">
        <f t="shared" si="10"/>
        <v>2022</v>
      </c>
      <c r="F611" s="13" t="s">
        <v>2225</v>
      </c>
      <c r="G611" s="13" t="s">
        <v>662</v>
      </c>
      <c r="H611" s="11" t="s">
        <v>2226</v>
      </c>
      <c r="I611" s="21">
        <f>+'15'!H13</f>
        <v>531970.97</v>
      </c>
      <c r="J611" s="21" t="s">
        <v>2125</v>
      </c>
      <c r="K611" s="22"/>
      <c r="N611" s="11" t="s">
        <v>1011</v>
      </c>
      <c r="O611" s="11" t="s">
        <v>775</v>
      </c>
      <c r="P611" s="11" t="s">
        <v>2227</v>
      </c>
    </row>
    <row r="612" spans="2:16" ht="12.75">
      <c r="B612" s="11" t="str">
        <f>INDEX(SUM!D:D,MATCH(SUM!$F$3,SUM!B:B,0),0)</f>
        <v>P071</v>
      </c>
      <c r="C612" s="12" t="s">
        <v>662</v>
      </c>
      <c r="D612" s="13" t="s">
        <v>2122</v>
      </c>
      <c r="E612" s="12">
        <f t="shared" si="10"/>
        <v>2022</v>
      </c>
      <c r="F612" s="13" t="s">
        <v>2228</v>
      </c>
      <c r="G612" s="13" t="s">
        <v>662</v>
      </c>
      <c r="H612" s="11" t="s">
        <v>2229</v>
      </c>
      <c r="I612" s="21">
        <f>+'15'!H14</f>
        <v>608788.64</v>
      </c>
      <c r="J612" s="21" t="s">
        <v>2125</v>
      </c>
      <c r="K612" s="22"/>
      <c r="N612" s="11" t="s">
        <v>1014</v>
      </c>
      <c r="O612" s="11" t="s">
        <v>780</v>
      </c>
      <c r="P612" s="11" t="s">
        <v>2230</v>
      </c>
    </row>
    <row r="613" spans="2:16" ht="12.75">
      <c r="B613" s="11" t="str">
        <f>INDEX(SUM!D:D,MATCH(SUM!$F$3,SUM!B:B,0),0)</f>
        <v>P071</v>
      </c>
      <c r="C613" s="12" t="s">
        <v>662</v>
      </c>
      <c r="D613" s="13" t="s">
        <v>2122</v>
      </c>
      <c r="E613" s="12">
        <f t="shared" si="10"/>
        <v>2022</v>
      </c>
      <c r="F613" s="13" t="s">
        <v>2231</v>
      </c>
      <c r="G613" s="13" t="s">
        <v>662</v>
      </c>
      <c r="H613" s="11" t="s">
        <v>2232</v>
      </c>
      <c r="I613" s="21">
        <f>+'15'!H15</f>
        <v>525770.9</v>
      </c>
      <c r="J613" s="21" t="s">
        <v>2125</v>
      </c>
      <c r="K613" s="22"/>
      <c r="N613" s="11" t="s">
        <v>1017</v>
      </c>
      <c r="O613" s="11" t="s">
        <v>1018</v>
      </c>
      <c r="P613" s="11" t="s">
        <v>2233</v>
      </c>
    </row>
    <row r="614" spans="2:16" ht="12.75">
      <c r="B614" s="11" t="str">
        <f>INDEX(SUM!D:D,MATCH(SUM!$F$3,SUM!B:B,0),0)</f>
        <v>P071</v>
      </c>
      <c r="C614" s="12" t="s">
        <v>662</v>
      </c>
      <c r="D614" s="13" t="s">
        <v>2122</v>
      </c>
      <c r="E614" s="12">
        <f t="shared" si="10"/>
        <v>2022</v>
      </c>
      <c r="F614" s="13" t="s">
        <v>2234</v>
      </c>
      <c r="G614" s="13" t="s">
        <v>662</v>
      </c>
      <c r="H614" s="11" t="s">
        <v>2235</v>
      </c>
      <c r="I614" s="21">
        <f>+'15'!H16</f>
        <v>524972.25</v>
      </c>
      <c r="J614" s="21" t="s">
        <v>2125</v>
      </c>
      <c r="K614" s="22"/>
      <c r="N614" s="11" t="s">
        <v>1021</v>
      </c>
      <c r="O614" s="11" t="s">
        <v>1022</v>
      </c>
      <c r="P614" s="11" t="s">
        <v>2236</v>
      </c>
    </row>
    <row r="615" spans="2:16" ht="12.75">
      <c r="B615" s="11" t="str">
        <f>INDEX(SUM!D:D,MATCH(SUM!$F$3,SUM!B:B,0),0)</f>
        <v>P071</v>
      </c>
      <c r="C615" s="12" t="s">
        <v>662</v>
      </c>
      <c r="D615" s="13" t="s">
        <v>2122</v>
      </c>
      <c r="E615" s="12">
        <f t="shared" si="10"/>
        <v>2022</v>
      </c>
      <c r="F615" s="13" t="s">
        <v>2237</v>
      </c>
      <c r="G615" s="13" t="s">
        <v>662</v>
      </c>
      <c r="H615" s="11" t="s">
        <v>2238</v>
      </c>
      <c r="I615" s="21">
        <f>+'15'!H17</f>
        <v>524660.38</v>
      </c>
      <c r="J615" s="21" t="s">
        <v>2125</v>
      </c>
      <c r="K615" s="22"/>
      <c r="N615" s="11" t="s">
        <v>1025</v>
      </c>
      <c r="O615" s="11" t="s">
        <v>1026</v>
      </c>
      <c r="P615" s="11" t="s">
        <v>2239</v>
      </c>
    </row>
    <row r="616" spans="2:16" ht="12.75">
      <c r="B616" s="11" t="str">
        <f>INDEX(SUM!D:D,MATCH(SUM!$F$3,SUM!B:B,0),0)</f>
        <v>P071</v>
      </c>
      <c r="C616" s="12" t="s">
        <v>662</v>
      </c>
      <c r="D616" s="13" t="s">
        <v>2122</v>
      </c>
      <c r="E616" s="12">
        <f t="shared" si="10"/>
        <v>2022</v>
      </c>
      <c r="F616" s="13" t="s">
        <v>2240</v>
      </c>
      <c r="G616" s="13" t="s">
        <v>662</v>
      </c>
      <c r="H616" s="11" t="s">
        <v>2241</v>
      </c>
      <c r="I616" s="21">
        <f>+'15'!H18</f>
        <v>553034.1</v>
      </c>
      <c r="J616" s="21" t="s">
        <v>2125</v>
      </c>
      <c r="K616" s="22"/>
      <c r="N616" s="11" t="s">
        <v>1029</v>
      </c>
      <c r="O616" s="11" t="s">
        <v>1030</v>
      </c>
      <c r="P616" s="11" t="s">
        <v>2242</v>
      </c>
    </row>
    <row r="617" spans="2:16" ht="12.75">
      <c r="B617" s="11" t="str">
        <f>INDEX(SUM!D:D,MATCH(SUM!$F$3,SUM!B:B,0),0)</f>
        <v>P071</v>
      </c>
      <c r="C617" s="12" t="s">
        <v>662</v>
      </c>
      <c r="D617" s="13" t="s">
        <v>2122</v>
      </c>
      <c r="E617" s="12">
        <f t="shared" si="10"/>
        <v>2022</v>
      </c>
      <c r="F617" s="13" t="s">
        <v>2243</v>
      </c>
      <c r="G617" s="13" t="s">
        <v>662</v>
      </c>
      <c r="H617" s="11" t="s">
        <v>2244</v>
      </c>
      <c r="I617" s="21">
        <f>+'15'!H19</f>
        <v>547223.04</v>
      </c>
      <c r="J617" s="21" t="s">
        <v>2125</v>
      </c>
      <c r="K617" s="22"/>
      <c r="N617" s="11" t="s">
        <v>2245</v>
      </c>
      <c r="O617" s="11" t="s">
        <v>986</v>
      </c>
      <c r="P617" s="11" t="s">
        <v>1572</v>
      </c>
    </row>
    <row r="618" spans="2:16" ht="12.75">
      <c r="B618" s="11" t="str">
        <f>INDEX(SUM!D:D,MATCH(SUM!$F$3,SUM!B:B,0),0)</f>
        <v>P071</v>
      </c>
      <c r="C618" s="12" t="s">
        <v>662</v>
      </c>
      <c r="D618" s="13" t="s">
        <v>2122</v>
      </c>
      <c r="E618" s="12">
        <f t="shared" si="10"/>
        <v>2022</v>
      </c>
      <c r="F618" s="13" t="s">
        <v>2246</v>
      </c>
      <c r="G618" s="13" t="s">
        <v>662</v>
      </c>
      <c r="H618" s="11" t="s">
        <v>2247</v>
      </c>
      <c r="I618" s="21">
        <f>+'15'!H20</f>
        <v>550182.41</v>
      </c>
      <c r="J618" s="21" t="s">
        <v>2125</v>
      </c>
      <c r="K618" s="22"/>
      <c r="N618" s="11" t="s">
        <v>1033</v>
      </c>
      <c r="O618" s="11" t="s">
        <v>852</v>
      </c>
      <c r="P618" s="11" t="s">
        <v>2248</v>
      </c>
    </row>
    <row r="619" spans="2:16" ht="12.75">
      <c r="B619" s="11" t="str">
        <f>INDEX(SUM!D:D,MATCH(SUM!$F$3,SUM!B:B,0),0)</f>
        <v>P071</v>
      </c>
      <c r="C619" s="12" t="s">
        <v>662</v>
      </c>
      <c r="D619" s="13" t="s">
        <v>2122</v>
      </c>
      <c r="E619" s="12">
        <f t="shared" si="10"/>
        <v>2022</v>
      </c>
      <c r="F619" s="13" t="s">
        <v>2249</v>
      </c>
      <c r="G619" s="13" t="s">
        <v>662</v>
      </c>
      <c r="H619" s="11" t="s">
        <v>2250</v>
      </c>
      <c r="I619" s="21">
        <f>+'15'!H21</f>
        <v>550658.82</v>
      </c>
      <c r="J619" s="21" t="s">
        <v>2125</v>
      </c>
      <c r="K619" s="22"/>
      <c r="N619" s="11" t="s">
        <v>1036</v>
      </c>
      <c r="O619" s="11" t="s">
        <v>857</v>
      </c>
      <c r="P619" s="11" t="s">
        <v>2251</v>
      </c>
    </row>
    <row r="620" spans="2:16" ht="12.75">
      <c r="B620" s="11" t="str">
        <f>INDEX(SUM!D:D,MATCH(SUM!$F$3,SUM!B:B,0),0)</f>
        <v>P071</v>
      </c>
      <c r="C620" s="12" t="s">
        <v>662</v>
      </c>
      <c r="D620" s="13" t="s">
        <v>2122</v>
      </c>
      <c r="E620" s="12">
        <f t="shared" si="10"/>
        <v>2022</v>
      </c>
      <c r="F620" s="13" t="s">
        <v>2252</v>
      </c>
      <c r="G620" s="13" t="s">
        <v>662</v>
      </c>
      <c r="H620" s="11" t="s">
        <v>2253</v>
      </c>
      <c r="I620" s="21">
        <f>+'15'!H22</f>
        <v>545993.66</v>
      </c>
      <c r="J620" s="21" t="s">
        <v>2125</v>
      </c>
      <c r="K620" s="22"/>
      <c r="N620" s="11" t="s">
        <v>2254</v>
      </c>
      <c r="O620" s="11" t="s">
        <v>862</v>
      </c>
      <c r="P620" s="11" t="s">
        <v>2255</v>
      </c>
    </row>
    <row r="621" spans="2:16" ht="12.75">
      <c r="B621" s="11" t="str">
        <f>INDEX(SUM!D:D,MATCH(SUM!$F$3,SUM!B:B,0),0)</f>
        <v>P071</v>
      </c>
      <c r="C621" s="12" t="s">
        <v>662</v>
      </c>
      <c r="D621" s="13" t="s">
        <v>2122</v>
      </c>
      <c r="E621" s="12">
        <f t="shared" si="10"/>
        <v>2022</v>
      </c>
      <c r="F621" s="13" t="s">
        <v>2256</v>
      </c>
      <c r="G621" s="13" t="s">
        <v>662</v>
      </c>
      <c r="H621" s="11" t="s">
        <v>2257</v>
      </c>
      <c r="I621" s="21">
        <f>+'15'!H23</f>
        <v>547734.13</v>
      </c>
      <c r="J621" s="21" t="s">
        <v>2125</v>
      </c>
      <c r="K621" s="22"/>
      <c r="N621" s="11" t="s">
        <v>1039</v>
      </c>
      <c r="O621" s="11" t="s">
        <v>1040</v>
      </c>
      <c r="P621" s="11" t="s">
        <v>2258</v>
      </c>
    </row>
    <row r="622" spans="2:16" ht="12.75">
      <c r="B622" s="11" t="str">
        <f>INDEX(SUM!D:D,MATCH(SUM!$F$3,SUM!B:B,0),0)</f>
        <v>P071</v>
      </c>
      <c r="C622" s="12" t="s">
        <v>662</v>
      </c>
      <c r="D622" s="13" t="s">
        <v>2122</v>
      </c>
      <c r="E622" s="12">
        <f t="shared" si="10"/>
        <v>2022</v>
      </c>
      <c r="F622" s="13" t="s">
        <v>2259</v>
      </c>
      <c r="G622" s="13" t="s">
        <v>662</v>
      </c>
      <c r="H622" s="11" t="s">
        <v>2260</v>
      </c>
      <c r="I622" s="21">
        <f>+'15'!H24</f>
        <v>539092.25</v>
      </c>
      <c r="J622" s="21" t="s">
        <v>2125</v>
      </c>
      <c r="K622" s="22"/>
      <c r="N622" s="11" t="s">
        <v>1043</v>
      </c>
      <c r="O622" s="11" t="s">
        <v>1044</v>
      </c>
      <c r="P622" s="11" t="s">
        <v>2261</v>
      </c>
    </row>
    <row r="623" spans="2:16" ht="12.75">
      <c r="B623" s="11" t="str">
        <f>INDEX(SUM!D:D,MATCH(SUM!$F$3,SUM!B:B,0),0)</f>
        <v>P071</v>
      </c>
      <c r="C623" s="12" t="s">
        <v>662</v>
      </c>
      <c r="D623" s="13" t="s">
        <v>2122</v>
      </c>
      <c r="E623" s="12">
        <f t="shared" si="10"/>
        <v>2022</v>
      </c>
      <c r="F623" s="13" t="s">
        <v>2262</v>
      </c>
      <c r="G623" s="13" t="s">
        <v>662</v>
      </c>
      <c r="H623" s="11" t="s">
        <v>2263</v>
      </c>
      <c r="I623" s="21">
        <f>+'15'!I12</f>
        <v>110458.84</v>
      </c>
      <c r="J623" s="21" t="s">
        <v>2125</v>
      </c>
      <c r="K623" s="22"/>
      <c r="N623" s="11" t="s">
        <v>1047</v>
      </c>
      <c r="O623" s="11" t="s">
        <v>1048</v>
      </c>
      <c r="P623" s="11" t="s">
        <v>2264</v>
      </c>
    </row>
    <row r="624" spans="2:16" ht="12.75">
      <c r="B624" s="11" t="str">
        <f>INDEX(SUM!D:D,MATCH(SUM!$F$3,SUM!B:B,0),0)</f>
        <v>P071</v>
      </c>
      <c r="C624" s="12" t="s">
        <v>662</v>
      </c>
      <c r="D624" s="13" t="s">
        <v>2122</v>
      </c>
      <c r="E624" s="12">
        <f t="shared" si="10"/>
        <v>2022</v>
      </c>
      <c r="F624" s="13" t="s">
        <v>2265</v>
      </c>
      <c r="G624" s="13" t="s">
        <v>662</v>
      </c>
      <c r="H624" s="11" t="s">
        <v>2266</v>
      </c>
      <c r="I624" s="21">
        <f>+'15'!I13</f>
        <v>120850.22</v>
      </c>
      <c r="J624" s="21" t="s">
        <v>2125</v>
      </c>
      <c r="K624" s="22"/>
      <c r="N624" s="11" t="s">
        <v>2267</v>
      </c>
      <c r="O624" s="11" t="s">
        <v>868</v>
      </c>
      <c r="P624" s="11" t="s">
        <v>2268</v>
      </c>
    </row>
    <row r="625" spans="2:16" ht="12.75">
      <c r="B625" s="11" t="str">
        <f>INDEX(SUM!D:D,MATCH(SUM!$F$3,SUM!B:B,0),0)</f>
        <v>P071</v>
      </c>
      <c r="C625" s="12" t="s">
        <v>662</v>
      </c>
      <c r="D625" s="13" t="s">
        <v>2122</v>
      </c>
      <c r="E625" s="12">
        <f t="shared" si="10"/>
        <v>2022</v>
      </c>
      <c r="F625" s="13" t="s">
        <v>2269</v>
      </c>
      <c r="G625" s="13" t="s">
        <v>662</v>
      </c>
      <c r="H625" s="11" t="s">
        <v>2270</v>
      </c>
      <c r="I625" s="21">
        <f>+'15'!I14</f>
        <v>119477.88</v>
      </c>
      <c r="J625" s="21" t="s">
        <v>2125</v>
      </c>
      <c r="K625" s="22"/>
      <c r="N625" s="11" t="s">
        <v>1054</v>
      </c>
      <c r="O625" s="11" t="s">
        <v>873</v>
      </c>
      <c r="P625" s="11" t="s">
        <v>2271</v>
      </c>
    </row>
    <row r="626" spans="2:16" ht="12.75">
      <c r="B626" s="11" t="str">
        <f>INDEX(SUM!D:D,MATCH(SUM!$F$3,SUM!B:B,0),0)</f>
        <v>P071</v>
      </c>
      <c r="C626" s="12" t="s">
        <v>662</v>
      </c>
      <c r="D626" s="13" t="s">
        <v>2122</v>
      </c>
      <c r="E626" s="12">
        <f t="shared" si="10"/>
        <v>2022</v>
      </c>
      <c r="F626" s="13" t="s">
        <v>2272</v>
      </c>
      <c r="G626" s="13" t="s">
        <v>662</v>
      </c>
      <c r="H626" s="11" t="s">
        <v>2273</v>
      </c>
      <c r="I626" s="21">
        <f>+'15'!I15</f>
        <v>116426.23</v>
      </c>
      <c r="J626" s="21" t="s">
        <v>2125</v>
      </c>
      <c r="K626" s="22"/>
      <c r="N626" s="11" t="s">
        <v>1051</v>
      </c>
      <c r="O626" s="11" t="s">
        <v>882</v>
      </c>
      <c r="P626" s="11" t="s">
        <v>2274</v>
      </c>
    </row>
    <row r="627" spans="2:16" ht="12.75">
      <c r="B627" s="11" t="str">
        <f>INDEX(SUM!D:D,MATCH(SUM!$F$3,SUM!B:B,0),0)</f>
        <v>P071</v>
      </c>
      <c r="C627" s="12" t="s">
        <v>662</v>
      </c>
      <c r="D627" s="13" t="s">
        <v>2122</v>
      </c>
      <c r="E627" s="12">
        <f t="shared" si="10"/>
        <v>2022</v>
      </c>
      <c r="F627" s="13" t="s">
        <v>2275</v>
      </c>
      <c r="G627" s="13" t="s">
        <v>662</v>
      </c>
      <c r="H627" s="11" t="s">
        <v>2276</v>
      </c>
      <c r="I627" s="21">
        <f>+'15'!I16</f>
        <v>123727.59</v>
      </c>
      <c r="J627" s="21" t="s">
        <v>2125</v>
      </c>
      <c r="K627" s="22"/>
      <c r="N627" s="11" t="s">
        <v>2277</v>
      </c>
      <c r="O627" s="11" t="s">
        <v>887</v>
      </c>
      <c r="P627" s="11" t="s">
        <v>2278</v>
      </c>
    </row>
    <row r="628" spans="2:15" ht="12.75">
      <c r="B628" s="11" t="str">
        <f>INDEX(SUM!D:D,MATCH(SUM!$F$3,SUM!B:B,0),0)</f>
        <v>P071</v>
      </c>
      <c r="C628" s="12" t="s">
        <v>662</v>
      </c>
      <c r="D628" s="13" t="s">
        <v>2122</v>
      </c>
      <c r="E628" s="12">
        <f t="shared" si="10"/>
        <v>2022</v>
      </c>
      <c r="F628" s="13" t="s">
        <v>2279</v>
      </c>
      <c r="G628" s="13" t="s">
        <v>662</v>
      </c>
      <c r="H628" s="11" t="s">
        <v>2280</v>
      </c>
      <c r="I628" s="21">
        <f>+'15'!I17</f>
        <v>124939.1</v>
      </c>
      <c r="J628" s="21" t="s">
        <v>2125</v>
      </c>
      <c r="K628" s="22"/>
      <c r="N628" s="11" t="s">
        <v>2281</v>
      </c>
      <c r="O628" s="11" t="s">
        <v>2282</v>
      </c>
    </row>
    <row r="629" spans="2:15" ht="12.75">
      <c r="B629" s="11" t="str">
        <f>INDEX(SUM!D:D,MATCH(SUM!$F$3,SUM!B:B,0),0)</f>
        <v>P071</v>
      </c>
      <c r="C629" s="12" t="s">
        <v>662</v>
      </c>
      <c r="D629" s="13" t="s">
        <v>2122</v>
      </c>
      <c r="E629" s="12">
        <f t="shared" si="10"/>
        <v>2022</v>
      </c>
      <c r="F629" s="13" t="s">
        <v>2283</v>
      </c>
      <c r="G629" s="13" t="s">
        <v>662</v>
      </c>
      <c r="H629" s="11" t="s">
        <v>2284</v>
      </c>
      <c r="I629" s="21">
        <f>+'15'!I18</f>
        <v>195658.51</v>
      </c>
      <c r="J629" s="21" t="s">
        <v>2125</v>
      </c>
      <c r="K629" s="22"/>
      <c r="N629" s="11" t="s">
        <v>2285</v>
      </c>
      <c r="O629" s="11" t="s">
        <v>2286</v>
      </c>
    </row>
    <row r="630" spans="2:15" ht="12.75">
      <c r="B630" s="11" t="str">
        <f>INDEX(SUM!D:D,MATCH(SUM!$F$3,SUM!B:B,0),0)</f>
        <v>P071</v>
      </c>
      <c r="C630" s="12" t="s">
        <v>662</v>
      </c>
      <c r="D630" s="13" t="s">
        <v>2122</v>
      </c>
      <c r="E630" s="12">
        <f t="shared" si="10"/>
        <v>2022</v>
      </c>
      <c r="F630" s="13" t="s">
        <v>2287</v>
      </c>
      <c r="G630" s="13" t="s">
        <v>662</v>
      </c>
      <c r="H630" s="11" t="s">
        <v>2288</v>
      </c>
      <c r="I630" s="21">
        <f>+'15'!I19</f>
        <v>135231.46</v>
      </c>
      <c r="J630" s="21" t="s">
        <v>2125</v>
      </c>
      <c r="K630" s="22"/>
      <c r="N630" s="11" t="s">
        <v>2289</v>
      </c>
      <c r="O630" s="11" t="s">
        <v>2290</v>
      </c>
    </row>
    <row r="631" spans="2:15" ht="12.75">
      <c r="B631" s="11" t="str">
        <f>INDEX(SUM!D:D,MATCH(SUM!$F$3,SUM!B:B,0),0)</f>
        <v>P071</v>
      </c>
      <c r="C631" s="12" t="s">
        <v>662</v>
      </c>
      <c r="D631" s="13" t="s">
        <v>2122</v>
      </c>
      <c r="E631" s="12">
        <f t="shared" si="10"/>
        <v>2022</v>
      </c>
      <c r="F631" s="13" t="s">
        <v>2291</v>
      </c>
      <c r="G631" s="13" t="s">
        <v>662</v>
      </c>
      <c r="H631" s="11" t="s">
        <v>2292</v>
      </c>
      <c r="I631" s="21">
        <f>+'15'!I20</f>
        <v>129812.7</v>
      </c>
      <c r="J631" s="21" t="s">
        <v>2125</v>
      </c>
      <c r="K631" s="22"/>
      <c r="N631" s="11" t="s">
        <v>2293</v>
      </c>
      <c r="O631" s="11" t="s">
        <v>2294</v>
      </c>
    </row>
    <row r="632" spans="2:15" ht="12.75">
      <c r="B632" s="11" t="str">
        <f>INDEX(SUM!D:D,MATCH(SUM!$F$3,SUM!B:B,0),0)</f>
        <v>P071</v>
      </c>
      <c r="C632" s="12" t="s">
        <v>662</v>
      </c>
      <c r="D632" s="13" t="s">
        <v>2122</v>
      </c>
      <c r="E632" s="12">
        <f t="shared" si="10"/>
        <v>2022</v>
      </c>
      <c r="F632" s="13" t="s">
        <v>2295</v>
      </c>
      <c r="G632" s="13" t="s">
        <v>662</v>
      </c>
      <c r="H632" s="11" t="s">
        <v>2296</v>
      </c>
      <c r="I632" s="21">
        <f>+'15'!I21</f>
        <v>133000.67</v>
      </c>
      <c r="J632" s="21" t="s">
        <v>2125</v>
      </c>
      <c r="K632" s="22"/>
      <c r="N632" s="11" t="s">
        <v>2297</v>
      </c>
      <c r="O632" s="11" t="s">
        <v>2298</v>
      </c>
    </row>
    <row r="633" spans="2:16" ht="12.75">
      <c r="B633" s="11" t="str">
        <f>INDEX(SUM!D:D,MATCH(SUM!$F$3,SUM!B:B,0),0)</f>
        <v>P071</v>
      </c>
      <c r="C633" s="12" t="s">
        <v>662</v>
      </c>
      <c r="D633" s="13" t="s">
        <v>2122</v>
      </c>
      <c r="E633" s="12">
        <f t="shared" si="10"/>
        <v>2022</v>
      </c>
      <c r="F633" s="13" t="s">
        <v>2299</v>
      </c>
      <c r="G633" s="13" t="s">
        <v>662</v>
      </c>
      <c r="H633" s="11" t="s">
        <v>2300</v>
      </c>
      <c r="I633" s="21">
        <f>+'15'!I22</f>
        <v>138648.6</v>
      </c>
      <c r="J633" s="21" t="s">
        <v>2125</v>
      </c>
      <c r="K633" s="22"/>
      <c r="N633" s="11" t="s">
        <v>2301</v>
      </c>
      <c r="O633" s="11" t="s">
        <v>2302</v>
      </c>
      <c r="P633" s="11" t="s">
        <v>2303</v>
      </c>
    </row>
    <row r="634" spans="2:16" ht="12.75">
      <c r="B634" s="11" t="str">
        <f>INDEX(SUM!D:D,MATCH(SUM!$F$3,SUM!B:B,0),0)</f>
        <v>P071</v>
      </c>
      <c r="C634" s="12" t="s">
        <v>662</v>
      </c>
      <c r="D634" s="13" t="s">
        <v>2122</v>
      </c>
      <c r="E634" s="12">
        <f t="shared" si="10"/>
        <v>2022</v>
      </c>
      <c r="F634" s="13" t="s">
        <v>2304</v>
      </c>
      <c r="G634" s="13" t="s">
        <v>662</v>
      </c>
      <c r="H634" s="11" t="s">
        <v>2305</v>
      </c>
      <c r="I634" s="21">
        <f>+'15'!I23</f>
        <v>140420.63</v>
      </c>
      <c r="J634" s="21" t="s">
        <v>2125</v>
      </c>
      <c r="K634" s="22"/>
      <c r="N634" s="11" t="s">
        <v>2306</v>
      </c>
      <c r="O634" s="11" t="s">
        <v>2307</v>
      </c>
      <c r="P634" s="11" t="s">
        <v>2308</v>
      </c>
    </row>
    <row r="635" spans="2:16" ht="12.75">
      <c r="B635" s="11" t="str">
        <f>INDEX(SUM!D:D,MATCH(SUM!$F$3,SUM!B:B,0),0)</f>
        <v>P071</v>
      </c>
      <c r="C635" s="12" t="s">
        <v>662</v>
      </c>
      <c r="D635" s="13" t="s">
        <v>2122</v>
      </c>
      <c r="E635" s="12">
        <f t="shared" si="10"/>
        <v>2022</v>
      </c>
      <c r="F635" s="13" t="s">
        <v>2309</v>
      </c>
      <c r="G635" s="13" t="s">
        <v>662</v>
      </c>
      <c r="H635" s="11" t="s">
        <v>2310</v>
      </c>
      <c r="I635" s="21">
        <f>+'15'!I24</f>
        <v>0</v>
      </c>
      <c r="J635" s="21" t="s">
        <v>2125</v>
      </c>
      <c r="K635" s="22"/>
      <c r="N635" s="11" t="s">
        <v>2311</v>
      </c>
      <c r="O635" s="11" t="s">
        <v>649</v>
      </c>
      <c r="P635" s="11" t="s">
        <v>2312</v>
      </c>
    </row>
    <row r="636" spans="11:16" ht="12.75">
      <c r="K636" s="22"/>
      <c r="N636" s="11" t="s">
        <v>2313</v>
      </c>
      <c r="O636" s="11" t="s">
        <v>1089</v>
      </c>
      <c r="P636" s="11" t="s">
        <v>2314</v>
      </c>
    </row>
    <row r="637" spans="14:16" ht="12.75">
      <c r="N637" s="11" t="s">
        <v>2315</v>
      </c>
      <c r="O637" s="11" t="s">
        <v>2316</v>
      </c>
      <c r="P637" s="11" t="s">
        <v>2317</v>
      </c>
    </row>
    <row r="638" spans="14:16" ht="12.75">
      <c r="N638" s="11" t="s">
        <v>2318</v>
      </c>
      <c r="O638" s="11" t="s">
        <v>2044</v>
      </c>
      <c r="P638" s="11" t="s">
        <v>1562</v>
      </c>
    </row>
    <row r="639" spans="14:16" ht="12.75">
      <c r="N639" s="11" t="s">
        <v>2319</v>
      </c>
      <c r="O639" s="11" t="s">
        <v>1779</v>
      </c>
      <c r="P639" s="11" t="s">
        <v>1566</v>
      </c>
    </row>
    <row r="640" spans="14:16" ht="12.75">
      <c r="N640" s="11" t="s">
        <v>2320</v>
      </c>
      <c r="O640" s="11" t="s">
        <v>1783</v>
      </c>
      <c r="P640" s="11" t="s">
        <v>1570</v>
      </c>
    </row>
    <row r="641" spans="14:16" ht="12.75">
      <c r="N641" s="11" t="s">
        <v>2321</v>
      </c>
      <c r="O641" s="11" t="s">
        <v>1787</v>
      </c>
      <c r="P641" s="11" t="s">
        <v>1574</v>
      </c>
    </row>
    <row r="642" spans="14:16" ht="12.75">
      <c r="N642" s="11" t="s">
        <v>2322</v>
      </c>
      <c r="O642" s="11" t="s">
        <v>2051</v>
      </c>
      <c r="P642" s="11" t="s">
        <v>1578</v>
      </c>
    </row>
    <row r="643" spans="14:16" ht="12.75">
      <c r="N643" s="11" t="s">
        <v>2323</v>
      </c>
      <c r="O643" s="11" t="s">
        <v>2054</v>
      </c>
      <c r="P643" s="11" t="s">
        <v>1582</v>
      </c>
    </row>
    <row r="644" spans="14:16" ht="12.75">
      <c r="N644" s="11" t="s">
        <v>2324</v>
      </c>
      <c r="O644" s="11" t="s">
        <v>2057</v>
      </c>
      <c r="P644" s="11" t="s">
        <v>1586</v>
      </c>
    </row>
    <row r="645" spans="14:16" ht="12.75">
      <c r="N645" s="11" t="s">
        <v>2325</v>
      </c>
      <c r="O645" s="11" t="s">
        <v>2069</v>
      </c>
      <c r="P645" s="11" t="s">
        <v>1590</v>
      </c>
    </row>
    <row r="646" spans="14:16" ht="12.75">
      <c r="N646" s="11" t="s">
        <v>2326</v>
      </c>
      <c r="O646" s="11" t="s">
        <v>2100</v>
      </c>
      <c r="P646" s="11" t="s">
        <v>1594</v>
      </c>
    </row>
    <row r="647" spans="8:16" ht="12.75">
      <c r="H647" s="13"/>
      <c r="N647" s="11" t="s">
        <v>2327</v>
      </c>
      <c r="O647" s="11" t="s">
        <v>2328</v>
      </c>
      <c r="P647" s="11" t="s">
        <v>1598</v>
      </c>
    </row>
    <row r="648" spans="14:16" ht="12.75">
      <c r="N648" s="11" t="s">
        <v>2329</v>
      </c>
      <c r="O648" s="11" t="s">
        <v>2330</v>
      </c>
      <c r="P648" s="11" t="s">
        <v>1601</v>
      </c>
    </row>
    <row r="649" spans="14:16" ht="12.75">
      <c r="N649" s="11" t="s">
        <v>2331</v>
      </c>
      <c r="O649" s="11" t="s">
        <v>2332</v>
      </c>
      <c r="P649" s="11" t="s">
        <v>1605</v>
      </c>
    </row>
    <row r="650" spans="14:16" ht="12.75">
      <c r="N650" s="11" t="s">
        <v>2333</v>
      </c>
      <c r="O650" s="11" t="s">
        <v>2334</v>
      </c>
      <c r="P650" s="11" t="s">
        <v>1609</v>
      </c>
    </row>
    <row r="651" spans="2:16" ht="12.75">
      <c r="B651" s="11" t="str">
        <f>INDEX(SUM!D:D,MATCH(SUM!$F$3,SUM!B:B,0),0)</f>
        <v>P071</v>
      </c>
      <c r="C651" s="12">
        <v>21</v>
      </c>
      <c r="D651" s="13" t="s">
        <v>2335</v>
      </c>
      <c r="E651" s="12">
        <f aca="true" t="shared" si="11" ref="E651:E689">+$E$3</f>
        <v>2022</v>
      </c>
      <c r="F651" s="20" t="s">
        <v>2336</v>
      </c>
      <c r="G651" s="13" t="s">
        <v>755</v>
      </c>
      <c r="H651" s="11" t="str">
        <f>'04'!C18</f>
        <v>LEGISLATIVA</v>
      </c>
      <c r="I651" s="21">
        <f>'04'!D18</f>
        <v>0</v>
      </c>
      <c r="J651" s="21"/>
      <c r="K651" s="22" t="str">
        <f>INDEX(PA_EXTRACAOITEM!C:C,MATCH(F651,PA_EXTRACAOITEM!A:A,0),0)</f>
        <v>LEGISLATIVA</v>
      </c>
      <c r="N651" s="11" t="s">
        <v>2337</v>
      </c>
      <c r="O651" s="11">
        <v>19239911</v>
      </c>
      <c r="P651" s="11" t="s">
        <v>2338</v>
      </c>
    </row>
    <row r="652" spans="2:16" ht="12.75">
      <c r="B652" s="11" t="str">
        <f>INDEX(SUM!D:D,MATCH(SUM!$F$3,SUM!B:B,0),0)</f>
        <v>P071</v>
      </c>
      <c r="C652" s="12">
        <v>21</v>
      </c>
      <c r="D652" s="13" t="s">
        <v>2335</v>
      </c>
      <c r="E652" s="12">
        <f t="shared" si="11"/>
        <v>2022</v>
      </c>
      <c r="F652" s="20" t="s">
        <v>2339</v>
      </c>
      <c r="G652" s="13" t="s">
        <v>805</v>
      </c>
      <c r="H652" s="11" t="str">
        <f>'04'!C19</f>
        <v>JUDICIÁRIA</v>
      </c>
      <c r="I652" s="21">
        <f>'04'!D19</f>
        <v>0</v>
      </c>
      <c r="J652" s="21"/>
      <c r="K652" s="22" t="str">
        <f>INDEX(PA_EXTRACAOITEM!C:C,MATCH(F652,PA_EXTRACAOITEM!A:A,0),0)</f>
        <v>JUDICIÁRIA</v>
      </c>
      <c r="N652" s="11" t="s">
        <v>2340</v>
      </c>
      <c r="O652" s="11">
        <v>19239913</v>
      </c>
      <c r="P652" s="11" t="s">
        <v>2341</v>
      </c>
    </row>
    <row r="653" spans="2:16" ht="12.75">
      <c r="B653" s="11" t="str">
        <f>INDEX(SUM!D:D,MATCH(SUM!$F$3,SUM!B:B,0),0)</f>
        <v>P071</v>
      </c>
      <c r="C653" s="12">
        <v>21</v>
      </c>
      <c r="D653" s="13" t="s">
        <v>2335</v>
      </c>
      <c r="E653" s="12">
        <f t="shared" si="11"/>
        <v>2022</v>
      </c>
      <c r="F653" s="20" t="s">
        <v>2342</v>
      </c>
      <c r="G653" s="13" t="s">
        <v>775</v>
      </c>
      <c r="H653" s="11" t="str">
        <f>'04'!C20</f>
        <v>ESSENCIAL À JUSTIÇA</v>
      </c>
      <c r="I653" s="21">
        <f>'04'!D20</f>
        <v>0</v>
      </c>
      <c r="J653" s="21"/>
      <c r="K653" s="22" t="str">
        <f>INDEX(PA_EXTRACAOITEM!C:C,MATCH(F653,PA_EXTRACAOITEM!A:A,0),0)</f>
        <v>ESSENCIAL À JUSTIÇA</v>
      </c>
      <c r="N653" s="11" t="s">
        <v>2343</v>
      </c>
      <c r="O653" s="11">
        <v>19300000</v>
      </c>
      <c r="P653" s="11" t="s">
        <v>2344</v>
      </c>
    </row>
    <row r="654" spans="2:16" ht="12.75">
      <c r="B654" s="11" t="str">
        <f>INDEX(SUM!D:D,MATCH(SUM!$F$3,SUM!B:B,0),0)</f>
        <v>P071</v>
      </c>
      <c r="C654" s="12">
        <v>21</v>
      </c>
      <c r="D654" s="13" t="s">
        <v>2335</v>
      </c>
      <c r="E654" s="12">
        <f t="shared" si="11"/>
        <v>2022</v>
      </c>
      <c r="F654" s="20" t="s">
        <v>2345</v>
      </c>
      <c r="G654" s="13" t="s">
        <v>780</v>
      </c>
      <c r="H654" s="11" t="str">
        <f>'04'!C21</f>
        <v>ADMINISTRAÇÃO</v>
      </c>
      <c r="I654" s="21">
        <f>'04'!D21</f>
        <v>0</v>
      </c>
      <c r="J654" s="21"/>
      <c r="K654" s="22" t="str">
        <f>INDEX(PA_EXTRACAOITEM!C:C,MATCH(F654,PA_EXTRACAOITEM!A:A,0),0)</f>
        <v>ADMINISTRAÇÃO</v>
      </c>
      <c r="N654" s="11" t="s">
        <v>2346</v>
      </c>
      <c r="O654" s="11">
        <v>19300111</v>
      </c>
      <c r="P654" s="11" t="s">
        <v>2347</v>
      </c>
    </row>
    <row r="655" spans="2:16" ht="12.75">
      <c r="B655" s="11" t="str">
        <f>INDEX(SUM!D:D,MATCH(SUM!$F$3,SUM!B:B,0),0)</f>
        <v>P071</v>
      </c>
      <c r="C655" s="12">
        <v>21</v>
      </c>
      <c r="D655" s="13" t="s">
        <v>2335</v>
      </c>
      <c r="E655" s="12">
        <f t="shared" si="11"/>
        <v>2022</v>
      </c>
      <c r="F655" s="20" t="s">
        <v>2348</v>
      </c>
      <c r="G655" s="13" t="s">
        <v>1018</v>
      </c>
      <c r="H655" s="11" t="str">
        <f>'04'!C22</f>
        <v>DEFESA NACIONAL</v>
      </c>
      <c r="I655" s="21">
        <f>'04'!D22</f>
        <v>0</v>
      </c>
      <c r="J655" s="21"/>
      <c r="K655" s="22" t="str">
        <f>INDEX(PA_EXTRACAOITEM!C:C,MATCH(F655,PA_EXTRACAOITEM!A:A,0),0)</f>
        <v>DEFESA NACIONAL</v>
      </c>
      <c r="N655" s="11" t="s">
        <v>2349</v>
      </c>
      <c r="O655" s="11">
        <v>19300211</v>
      </c>
      <c r="P655" s="11" t="s">
        <v>2350</v>
      </c>
    </row>
    <row r="656" spans="2:16" ht="12.75">
      <c r="B656" s="11" t="str">
        <f>INDEX(SUM!D:D,MATCH(SUM!$F$3,SUM!B:B,0),0)</f>
        <v>P071</v>
      </c>
      <c r="C656" s="12">
        <v>21</v>
      </c>
      <c r="D656" s="13" t="s">
        <v>2335</v>
      </c>
      <c r="E656" s="12">
        <f t="shared" si="11"/>
        <v>2022</v>
      </c>
      <c r="F656" s="20" t="s">
        <v>2351</v>
      </c>
      <c r="G656" s="13" t="s">
        <v>1022</v>
      </c>
      <c r="H656" s="11" t="str">
        <f>'04'!C23</f>
        <v>SEGURANÇA PÚBLICA</v>
      </c>
      <c r="I656" s="21">
        <f>'04'!D23</f>
        <v>0</v>
      </c>
      <c r="J656" s="21"/>
      <c r="K656" s="22" t="str">
        <f>INDEX(PA_EXTRACAOITEM!C:C,MATCH(F656,PA_EXTRACAOITEM!A:A,0),0)</f>
        <v>SEGURANÇA PÚBLICA</v>
      </c>
      <c r="N656" s="11" t="s">
        <v>2352</v>
      </c>
      <c r="O656" s="11">
        <v>19900000</v>
      </c>
      <c r="P656" s="11" t="s">
        <v>1268</v>
      </c>
    </row>
    <row r="657" spans="2:16" ht="12.75">
      <c r="B657" s="11" t="str">
        <f>INDEX(SUM!D:D,MATCH(SUM!$F$3,SUM!B:B,0),0)</f>
        <v>P071</v>
      </c>
      <c r="C657" s="12">
        <v>21</v>
      </c>
      <c r="D657" s="13" t="s">
        <v>2335</v>
      </c>
      <c r="E657" s="12">
        <f t="shared" si="11"/>
        <v>2022</v>
      </c>
      <c r="F657" s="20" t="s">
        <v>2353</v>
      </c>
      <c r="G657" s="13" t="s">
        <v>1026</v>
      </c>
      <c r="H657" s="11" t="str">
        <f>'04'!C24</f>
        <v>RELAÇÕES EXTERIORES</v>
      </c>
      <c r="I657" s="21">
        <f>'04'!D24</f>
        <v>0</v>
      </c>
      <c r="J657" s="21"/>
      <c r="K657" s="22" t="str">
        <f>INDEX(PA_EXTRACAOITEM!C:C,MATCH(F657,PA_EXTRACAOITEM!A:A,0),0)</f>
        <v>RELAÇÕES EXTERIORES</v>
      </c>
      <c r="N657" s="11" t="s">
        <v>2354</v>
      </c>
      <c r="O657" s="11">
        <v>19900111</v>
      </c>
      <c r="P657" s="11" t="s">
        <v>1272</v>
      </c>
    </row>
    <row r="658" spans="2:16" ht="12.75">
      <c r="B658" s="11" t="str">
        <f>INDEX(SUM!D:D,MATCH(SUM!$F$3,SUM!B:B,0),0)</f>
        <v>P071</v>
      </c>
      <c r="C658" s="12">
        <v>21</v>
      </c>
      <c r="D658" s="13" t="s">
        <v>2335</v>
      </c>
      <c r="E658" s="12">
        <f t="shared" si="11"/>
        <v>2022</v>
      </c>
      <c r="F658" s="20" t="s">
        <v>2355</v>
      </c>
      <c r="G658" s="13" t="s">
        <v>1030</v>
      </c>
      <c r="H658" s="11" t="str">
        <f>'04'!C25</f>
        <v>ASSISTÊNCIA SOCIAL</v>
      </c>
      <c r="I658" s="21">
        <f>'04'!D25</f>
        <v>0</v>
      </c>
      <c r="J658" s="21"/>
      <c r="K658" s="22" t="str">
        <f>INDEX(PA_EXTRACAOITEM!C:C,MATCH(F658,PA_EXTRACAOITEM!A:A,0),0)</f>
        <v>ASSISTÊNCIA SOCIAL</v>
      </c>
      <c r="N658" s="11" t="s">
        <v>2356</v>
      </c>
      <c r="O658" s="11">
        <v>19900311</v>
      </c>
      <c r="P658" s="11" t="s">
        <v>1276</v>
      </c>
    </row>
    <row r="659" spans="2:16" ht="12.75">
      <c r="B659" s="11" t="str">
        <f>INDEX(SUM!D:D,MATCH(SUM!$F$3,SUM!B:B,0),0)</f>
        <v>P071</v>
      </c>
      <c r="C659" s="12">
        <v>21</v>
      </c>
      <c r="D659" s="13" t="s">
        <v>2335</v>
      </c>
      <c r="E659" s="12">
        <f t="shared" si="11"/>
        <v>2022</v>
      </c>
      <c r="F659" s="20" t="s">
        <v>2357</v>
      </c>
      <c r="G659" s="13" t="s">
        <v>2358</v>
      </c>
      <c r="H659" s="11" t="str">
        <f>'04'!C26</f>
        <v>PREVIDÊNCIA SOCIAL</v>
      </c>
      <c r="I659" s="21">
        <f>'04'!D26</f>
        <v>0</v>
      </c>
      <c r="J659" s="21"/>
      <c r="K659" s="22" t="str">
        <f>INDEX(PA_EXTRACAOITEM!C:C,MATCH(F659,PA_EXTRACAOITEM!A:A,0),0)</f>
        <v>PREVIDÊNCIA SOCIAL</v>
      </c>
      <c r="N659" s="11" t="s">
        <v>2359</v>
      </c>
      <c r="O659" s="11">
        <v>19900312</v>
      </c>
      <c r="P659" s="11" t="s">
        <v>2360</v>
      </c>
    </row>
    <row r="660" spans="2:16" ht="12.75">
      <c r="B660" s="11" t="str">
        <f>INDEX(SUM!D:D,MATCH(SUM!$F$3,SUM!B:B,0),0)</f>
        <v>P071</v>
      </c>
      <c r="C660" s="12">
        <v>21</v>
      </c>
      <c r="D660" s="13" t="s">
        <v>2335</v>
      </c>
      <c r="E660" s="12">
        <f t="shared" si="11"/>
        <v>2022</v>
      </c>
      <c r="F660" s="20" t="s">
        <v>2361</v>
      </c>
      <c r="G660" s="13" t="s">
        <v>2362</v>
      </c>
      <c r="H660" s="11" t="str">
        <f>'04'!C27</f>
        <v>SAÚDE</v>
      </c>
      <c r="I660" s="21">
        <f>'04'!D27</f>
        <v>0</v>
      </c>
      <c r="J660" s="21"/>
      <c r="K660" s="22" t="str">
        <f>INDEX(PA_EXTRACAOITEM!C:C,MATCH(F660,PA_EXTRACAOITEM!A:A,0),0)</f>
        <v>SAÚDE</v>
      </c>
      <c r="N660" s="11" t="s">
        <v>2363</v>
      </c>
      <c r="O660" s="11">
        <v>19901211</v>
      </c>
      <c r="P660" s="11" t="s">
        <v>1280</v>
      </c>
    </row>
    <row r="661" spans="2:16" ht="12.75">
      <c r="B661" s="11" t="str">
        <f>INDEX(SUM!D:D,MATCH(SUM!$F$3,SUM!B:B,0),0)</f>
        <v>P071</v>
      </c>
      <c r="C661" s="12">
        <v>21</v>
      </c>
      <c r="D661" s="13" t="s">
        <v>2335</v>
      </c>
      <c r="E661" s="12">
        <f t="shared" si="11"/>
        <v>2022</v>
      </c>
      <c r="F661" s="20" t="s">
        <v>2364</v>
      </c>
      <c r="G661" s="13" t="s">
        <v>2365</v>
      </c>
      <c r="H661" s="11" t="str">
        <f>'04'!C28</f>
        <v>Atenção Básica</v>
      </c>
      <c r="I661" s="21">
        <f>'04'!D28</f>
        <v>0</v>
      </c>
      <c r="J661" s="21"/>
      <c r="K661" s="22" t="str">
        <f>INDEX(PA_EXTRACAOITEM!C:C,MATCH(F661,PA_EXTRACAOITEM!A:A,0),0)</f>
        <v>Atenção Básica</v>
      </c>
      <c r="N661" s="11" t="s">
        <v>2366</v>
      </c>
      <c r="O661" s="11">
        <v>19901221</v>
      </c>
      <c r="P661" s="11" t="s">
        <v>2367</v>
      </c>
    </row>
    <row r="662" spans="2:16" ht="12.75">
      <c r="B662" s="11" t="str">
        <f>INDEX(SUM!D:D,MATCH(SUM!$F$3,SUM!B:B,0),0)</f>
        <v>P071</v>
      </c>
      <c r="C662" s="12">
        <v>21</v>
      </c>
      <c r="D662" s="13" t="s">
        <v>2335</v>
      </c>
      <c r="E662" s="12">
        <f t="shared" si="11"/>
        <v>2022</v>
      </c>
      <c r="F662" s="20" t="s">
        <v>2368</v>
      </c>
      <c r="G662" s="13" t="s">
        <v>2369</v>
      </c>
      <c r="H662" s="11" t="str">
        <f>'04'!C29</f>
        <v>Assistência Hospitalar e Ambulatorial</v>
      </c>
      <c r="I662" s="21">
        <f>'04'!D29</f>
        <v>0</v>
      </c>
      <c r="J662" s="21"/>
      <c r="K662" s="22" t="str">
        <f>INDEX(PA_EXTRACAOITEM!C:C,MATCH(F662,PA_EXTRACAOITEM!A:A,0),0)</f>
        <v>Assistência Hospitalar e Ambulatorial</v>
      </c>
      <c r="N662" s="11" t="s">
        <v>2370</v>
      </c>
      <c r="O662" s="11">
        <v>19909911</v>
      </c>
      <c r="P662" s="11" t="s">
        <v>2371</v>
      </c>
    </row>
    <row r="663" spans="2:16" ht="12.75">
      <c r="B663" s="11" t="str">
        <f>INDEX(SUM!D:D,MATCH(SUM!$F$3,SUM!B:B,0),0)</f>
        <v>P071</v>
      </c>
      <c r="C663" s="12">
        <v>21</v>
      </c>
      <c r="D663" s="13" t="s">
        <v>2335</v>
      </c>
      <c r="E663" s="12">
        <f t="shared" si="11"/>
        <v>2022</v>
      </c>
      <c r="F663" s="20" t="s">
        <v>2372</v>
      </c>
      <c r="G663" s="13" t="s">
        <v>2373</v>
      </c>
      <c r="H663" s="11" t="str">
        <f>'04'!C30</f>
        <v>Suporte Profilático e Terapêutico</v>
      </c>
      <c r="I663" s="21">
        <f>'04'!D30</f>
        <v>0</v>
      </c>
      <c r="J663" s="21"/>
      <c r="K663" s="22" t="str">
        <f>INDEX(PA_EXTRACAOITEM!C:C,MATCH(F663,PA_EXTRACAOITEM!A:A,0),0)</f>
        <v>Suporte Profilático e Terapêutico</v>
      </c>
      <c r="N663" s="11" t="s">
        <v>2374</v>
      </c>
      <c r="O663" s="11">
        <v>19909912</v>
      </c>
      <c r="P663" s="11" t="s">
        <v>2375</v>
      </c>
    </row>
    <row r="664" spans="2:16" ht="12.75">
      <c r="B664" s="11" t="str">
        <f>INDEX(SUM!D:D,MATCH(SUM!$F$3,SUM!B:B,0),0)</f>
        <v>P071</v>
      </c>
      <c r="C664" s="12">
        <v>21</v>
      </c>
      <c r="D664" s="13" t="s">
        <v>2335</v>
      </c>
      <c r="E664" s="12">
        <f t="shared" si="11"/>
        <v>2022</v>
      </c>
      <c r="F664" s="20" t="s">
        <v>2376</v>
      </c>
      <c r="G664" s="13" t="s">
        <v>2377</v>
      </c>
      <c r="H664" s="11" t="str">
        <f>'04'!C31</f>
        <v>Vigilância Sanitária</v>
      </c>
      <c r="I664" s="21">
        <f>'04'!D31</f>
        <v>0</v>
      </c>
      <c r="J664" s="21"/>
      <c r="K664" s="22" t="str">
        <f>INDEX(PA_EXTRACAOITEM!C:C,MATCH(F664,PA_EXTRACAOITEM!A:A,0),0)</f>
        <v>Vigilância Sanitária</v>
      </c>
      <c r="N664" s="11" t="s">
        <v>2378</v>
      </c>
      <c r="O664" s="11">
        <v>19909913</v>
      </c>
      <c r="P664" s="11" t="s">
        <v>2379</v>
      </c>
    </row>
    <row r="665" spans="2:16" ht="12.75">
      <c r="B665" s="11" t="str">
        <f>INDEX(SUM!D:D,MATCH(SUM!$F$3,SUM!B:B,0),0)</f>
        <v>P071</v>
      </c>
      <c r="C665" s="12">
        <v>21</v>
      </c>
      <c r="D665" s="13" t="s">
        <v>2335</v>
      </c>
      <c r="E665" s="12">
        <f t="shared" si="11"/>
        <v>2022</v>
      </c>
      <c r="F665" s="20" t="s">
        <v>2380</v>
      </c>
      <c r="G665" s="13" t="s">
        <v>2381</v>
      </c>
      <c r="H665" s="11" t="str">
        <f>'04'!C32</f>
        <v>Vigilância Epidemiológica</v>
      </c>
      <c r="I665" s="21">
        <f>'04'!D32</f>
        <v>0</v>
      </c>
      <c r="J665" s="21"/>
      <c r="K665" s="22" t="str">
        <f>INDEX(PA_EXTRACAOITEM!C:C,MATCH(F665,PA_EXTRACAOITEM!A:A,0),0)</f>
        <v>Vigilância Epidemiológica</v>
      </c>
      <c r="N665" s="11" t="s">
        <v>2382</v>
      </c>
      <c r="O665" s="11">
        <v>19909914</v>
      </c>
      <c r="P665" s="11" t="s">
        <v>2383</v>
      </c>
    </row>
    <row r="666" spans="2:16" ht="12.75">
      <c r="B666" s="11" t="str">
        <f>INDEX(SUM!D:D,MATCH(SUM!$F$3,SUM!B:B,0),0)</f>
        <v>P071</v>
      </c>
      <c r="C666" s="12">
        <v>21</v>
      </c>
      <c r="D666" s="13" t="s">
        <v>2335</v>
      </c>
      <c r="E666" s="12">
        <f t="shared" si="11"/>
        <v>2022</v>
      </c>
      <c r="F666" s="20" t="s">
        <v>2384</v>
      </c>
      <c r="G666" s="13" t="s">
        <v>2385</v>
      </c>
      <c r="H666" s="11" t="str">
        <f>'04'!C33</f>
        <v>Alimentação e Nutrição</v>
      </c>
      <c r="I666" s="21">
        <f>'04'!D33</f>
        <v>0</v>
      </c>
      <c r="J666" s="21"/>
      <c r="K666" s="22" t="str">
        <f>INDEX(PA_EXTRACAOITEM!C:C,MATCH(F666,PA_EXTRACAOITEM!A:A,0),0)</f>
        <v>Alimentação e Nutrição</v>
      </c>
      <c r="N666" s="11" t="s">
        <v>2386</v>
      </c>
      <c r="O666" s="11">
        <v>19909921</v>
      </c>
      <c r="P666" s="11" t="s">
        <v>2387</v>
      </c>
    </row>
    <row r="667" spans="2:16" ht="12.75">
      <c r="B667" s="11" t="str">
        <f>INDEX(SUM!D:D,MATCH(SUM!$F$3,SUM!B:B,0),0)</f>
        <v>P071</v>
      </c>
      <c r="C667" s="12">
        <v>21</v>
      </c>
      <c r="D667" s="13" t="s">
        <v>2335</v>
      </c>
      <c r="E667" s="12">
        <f t="shared" si="11"/>
        <v>2022</v>
      </c>
      <c r="F667" s="20" t="s">
        <v>2388</v>
      </c>
      <c r="G667" s="13" t="s">
        <v>2389</v>
      </c>
      <c r="H667" s="11" t="str">
        <f>'04'!C34</f>
        <v>Demais Subfunções</v>
      </c>
      <c r="I667" s="21">
        <f>'04'!D34</f>
        <v>0</v>
      </c>
      <c r="J667" s="21"/>
      <c r="K667" s="22" t="str">
        <f>INDEX(PA_EXTRACAOITEM!C:C,MATCH(F667,PA_EXTRACAOITEM!A:A,0),0)</f>
        <v>Demais Subfunções</v>
      </c>
      <c r="N667" s="11" t="s">
        <v>2390</v>
      </c>
      <c r="O667" s="11">
        <v>19909922</v>
      </c>
      <c r="P667" s="11" t="s">
        <v>2391</v>
      </c>
    </row>
    <row r="668" spans="2:16" ht="12.75">
      <c r="B668" s="11" t="str">
        <f>INDEX(SUM!D:D,MATCH(SUM!$F$3,SUM!B:B,0),0)</f>
        <v>P071</v>
      </c>
      <c r="C668" s="12">
        <v>21</v>
      </c>
      <c r="D668" s="13" t="s">
        <v>2335</v>
      </c>
      <c r="E668" s="12">
        <f t="shared" si="11"/>
        <v>2022</v>
      </c>
      <c r="F668" s="20" t="s">
        <v>2392</v>
      </c>
      <c r="G668" s="13" t="s">
        <v>2393</v>
      </c>
      <c r="H668" s="11" t="str">
        <f>'04'!C35</f>
        <v>TRABALHO</v>
      </c>
      <c r="I668" s="21">
        <f>'04'!D35</f>
        <v>0</v>
      </c>
      <c r="J668" s="21"/>
      <c r="K668" s="22" t="str">
        <f>INDEX(PA_EXTRACAOITEM!C:C,MATCH(F668,PA_EXTRACAOITEM!A:A,0),0)</f>
        <v>TRABALHO</v>
      </c>
      <c r="N668" s="11" t="s">
        <v>2394</v>
      </c>
      <c r="O668" s="11">
        <v>20000000</v>
      </c>
      <c r="P668" s="11" t="s">
        <v>1284</v>
      </c>
    </row>
    <row r="669" spans="2:16" ht="12.75">
      <c r="B669" s="11" t="str">
        <f>INDEX(SUM!D:D,MATCH(SUM!$F$3,SUM!B:B,0),0)</f>
        <v>P071</v>
      </c>
      <c r="C669" s="12">
        <v>21</v>
      </c>
      <c r="D669" s="13" t="s">
        <v>2335</v>
      </c>
      <c r="E669" s="12">
        <f t="shared" si="11"/>
        <v>2022</v>
      </c>
      <c r="F669" s="20" t="s">
        <v>2395</v>
      </c>
      <c r="G669" s="13" t="s">
        <v>2396</v>
      </c>
      <c r="H669" s="11" t="str">
        <f>'04'!C36</f>
        <v>EDUCAÇÃO</v>
      </c>
      <c r="I669" s="21">
        <f>'04'!D36</f>
        <v>0</v>
      </c>
      <c r="J669" s="21"/>
      <c r="K669" s="22" t="str">
        <f>INDEX(PA_EXTRACAOITEM!C:C,MATCH(F669,PA_EXTRACAOITEM!A:A,0),0)</f>
        <v>EDUCAÇÃO</v>
      </c>
      <c r="N669" s="11" t="s">
        <v>2397</v>
      </c>
      <c r="O669" s="11">
        <v>21000000</v>
      </c>
      <c r="P669" s="11" t="s">
        <v>1288</v>
      </c>
    </row>
    <row r="670" spans="2:16" ht="12.75">
      <c r="B670" s="11" t="str">
        <f>INDEX(SUM!D:D,MATCH(SUM!$F$3,SUM!B:B,0),0)</f>
        <v>P071</v>
      </c>
      <c r="C670" s="12">
        <v>21</v>
      </c>
      <c r="D670" s="13" t="s">
        <v>2335</v>
      </c>
      <c r="E670" s="12">
        <f t="shared" si="11"/>
        <v>2022</v>
      </c>
      <c r="F670" s="20" t="s">
        <v>2398</v>
      </c>
      <c r="G670" s="13" t="s">
        <v>2399</v>
      </c>
      <c r="H670" s="11" t="str">
        <f>'04'!C37</f>
        <v>Ensino Fundamental</v>
      </c>
      <c r="I670" s="21">
        <f>'04'!D37</f>
        <v>0</v>
      </c>
      <c r="J670" s="21"/>
      <c r="K670" s="22" t="str">
        <f>INDEX(PA_EXTRACAOITEM!C:C,MATCH(F670,PA_EXTRACAOITEM!A:A,0),0)</f>
        <v>Ensino Fundamental</v>
      </c>
      <c r="N670" s="11" t="s">
        <v>2400</v>
      </c>
      <c r="O670" s="11">
        <v>21100000</v>
      </c>
      <c r="P670" s="11" t="s">
        <v>2401</v>
      </c>
    </row>
    <row r="671" spans="2:16" ht="12.75">
      <c r="B671" s="11" t="str">
        <f>INDEX(SUM!D:D,MATCH(SUM!$F$3,SUM!B:B,0),0)</f>
        <v>P071</v>
      </c>
      <c r="C671" s="12">
        <v>21</v>
      </c>
      <c r="D671" s="13" t="s">
        <v>2335</v>
      </c>
      <c r="E671" s="12">
        <f t="shared" si="11"/>
        <v>2022</v>
      </c>
      <c r="F671" s="20" t="s">
        <v>2402</v>
      </c>
      <c r="G671" s="13" t="s">
        <v>2403</v>
      </c>
      <c r="H671" s="11" t="str">
        <f>'04'!C38</f>
        <v>Educação Infantil</v>
      </c>
      <c r="I671" s="21">
        <f>'04'!D38</f>
        <v>0</v>
      </c>
      <c r="J671" s="21"/>
      <c r="K671" s="22" t="str">
        <f>INDEX(PA_EXTRACAOITEM!C:C,MATCH(F671,PA_EXTRACAOITEM!A:A,0),0)</f>
        <v>Educação Infantil</v>
      </c>
      <c r="N671" s="11" t="s">
        <v>2404</v>
      </c>
      <c r="O671" s="11">
        <v>21180151</v>
      </c>
      <c r="P671" s="11" t="s">
        <v>2405</v>
      </c>
    </row>
    <row r="672" spans="2:16" ht="12.75">
      <c r="B672" s="11" t="str">
        <f>INDEX(SUM!D:D,MATCH(SUM!$F$3,SUM!B:B,0),0)</f>
        <v>P071</v>
      </c>
      <c r="C672" s="12">
        <v>21</v>
      </c>
      <c r="D672" s="13" t="s">
        <v>2335</v>
      </c>
      <c r="E672" s="12">
        <f t="shared" si="11"/>
        <v>2022</v>
      </c>
      <c r="F672" s="20" t="s">
        <v>2406</v>
      </c>
      <c r="G672" s="13" t="s">
        <v>2407</v>
      </c>
      <c r="H672" s="11" t="str">
        <f>'04'!C39</f>
        <v>Demais Subfunções</v>
      </c>
      <c r="I672" s="21">
        <f>'04'!D39</f>
        <v>0</v>
      </c>
      <c r="J672" s="21"/>
      <c r="K672" s="22" t="str">
        <f>INDEX(PA_EXTRACAOITEM!C:C,MATCH(F672,PA_EXTRACAOITEM!A:A,0),0)</f>
        <v>Demais Subfunções</v>
      </c>
      <c r="N672" s="11" t="s">
        <v>2408</v>
      </c>
      <c r="O672" s="11">
        <v>21190011</v>
      </c>
      <c r="P672" s="11" t="s">
        <v>2409</v>
      </c>
    </row>
    <row r="673" spans="2:16" ht="12.75">
      <c r="B673" s="11" t="str">
        <f>INDEX(SUM!D:D,MATCH(SUM!$F$3,SUM!B:B,0),0)</f>
        <v>P071</v>
      </c>
      <c r="C673" s="12">
        <v>21</v>
      </c>
      <c r="D673" s="13" t="s">
        <v>2335</v>
      </c>
      <c r="E673" s="12">
        <f t="shared" si="11"/>
        <v>2022</v>
      </c>
      <c r="F673" s="20" t="s">
        <v>2410</v>
      </c>
      <c r="G673" s="13" t="s">
        <v>2411</v>
      </c>
      <c r="H673" s="11" t="str">
        <f>'04'!C40</f>
        <v>CULTURA</v>
      </c>
      <c r="I673" s="21">
        <f>'04'!D40</f>
        <v>0</v>
      </c>
      <c r="J673" s="21"/>
      <c r="K673" s="22" t="str">
        <f>INDEX(PA_EXTRACAOITEM!C:C,MATCH(F673,PA_EXTRACAOITEM!A:A,0),0)</f>
        <v>CULTURA</v>
      </c>
      <c r="N673" s="11" t="s">
        <v>2412</v>
      </c>
      <c r="O673" s="11">
        <v>22000000</v>
      </c>
      <c r="P673" s="11" t="s">
        <v>2413</v>
      </c>
    </row>
    <row r="674" spans="2:16" ht="12.75">
      <c r="B674" s="11" t="str">
        <f>INDEX(SUM!D:D,MATCH(SUM!$F$3,SUM!B:B,0),0)</f>
        <v>P071</v>
      </c>
      <c r="C674" s="12">
        <v>21</v>
      </c>
      <c r="D674" s="13" t="s">
        <v>2335</v>
      </c>
      <c r="E674" s="12">
        <f t="shared" si="11"/>
        <v>2022</v>
      </c>
      <c r="F674" s="20" t="s">
        <v>2414</v>
      </c>
      <c r="G674" s="13" t="s">
        <v>2415</v>
      </c>
      <c r="H674" s="11" t="str">
        <f>'04'!C41</f>
        <v>DIREITOS DA CIDADANIA</v>
      </c>
      <c r="I674" s="21">
        <f>'04'!D41</f>
        <v>0</v>
      </c>
      <c r="J674" s="21"/>
      <c r="K674" s="22" t="str">
        <f>INDEX(PA_EXTRACAOITEM!C:C,MATCH(F674,PA_EXTRACAOITEM!A:A,0),0)</f>
        <v>DIREITOS DA CIDADANIA</v>
      </c>
      <c r="N674" s="11" t="s">
        <v>2416</v>
      </c>
      <c r="O674" s="11">
        <v>22100000</v>
      </c>
      <c r="P674" s="11" t="s">
        <v>2417</v>
      </c>
    </row>
    <row r="675" spans="2:16" ht="12.75">
      <c r="B675" s="11" t="str">
        <f>INDEX(SUM!D:D,MATCH(SUM!$F$3,SUM!B:B,0),0)</f>
        <v>P071</v>
      </c>
      <c r="C675" s="12">
        <v>21</v>
      </c>
      <c r="D675" s="13" t="s">
        <v>2335</v>
      </c>
      <c r="E675" s="12">
        <f t="shared" si="11"/>
        <v>2022</v>
      </c>
      <c r="F675" s="20" t="s">
        <v>2418</v>
      </c>
      <c r="G675" s="13" t="s">
        <v>2419</v>
      </c>
      <c r="H675" s="11" t="str">
        <f>'04'!C42</f>
        <v>URBANISMO</v>
      </c>
      <c r="I675" s="21">
        <f>'04'!D42</f>
        <v>0</v>
      </c>
      <c r="J675" s="21"/>
      <c r="K675" s="22" t="str">
        <f>INDEX(PA_EXTRACAOITEM!C:C,MATCH(F675,PA_EXTRACAOITEM!A:A,0),0)</f>
        <v>URBANISMO</v>
      </c>
      <c r="N675" s="11" t="s">
        <v>2420</v>
      </c>
      <c r="O675" s="11">
        <v>22130011</v>
      </c>
      <c r="P675" s="11" t="s">
        <v>2421</v>
      </c>
    </row>
    <row r="676" spans="2:16" ht="12.75">
      <c r="B676" s="11" t="str">
        <f>INDEX(SUM!D:D,MATCH(SUM!$F$3,SUM!B:B,0),0)</f>
        <v>P071</v>
      </c>
      <c r="C676" s="12">
        <v>21</v>
      </c>
      <c r="D676" s="13" t="s">
        <v>2335</v>
      </c>
      <c r="E676" s="12">
        <f t="shared" si="11"/>
        <v>2022</v>
      </c>
      <c r="F676" s="20" t="s">
        <v>2422</v>
      </c>
      <c r="G676" s="13" t="s">
        <v>2423</v>
      </c>
      <c r="H676" s="11" t="str">
        <f>'04'!C43</f>
        <v>HABITAÇÃO</v>
      </c>
      <c r="I676" s="21">
        <f>'04'!D43</f>
        <v>0</v>
      </c>
      <c r="J676" s="21"/>
      <c r="K676" s="22" t="str">
        <f>INDEX(PA_EXTRACAOITEM!C:C,MATCH(F676,PA_EXTRACAOITEM!A:A,0),0)</f>
        <v>HABITAÇÃO</v>
      </c>
      <c r="N676" s="11" t="s">
        <v>2424</v>
      </c>
      <c r="O676" s="11">
        <v>22180111</v>
      </c>
      <c r="P676" s="11" t="s">
        <v>2425</v>
      </c>
    </row>
    <row r="677" spans="2:16" ht="12.75">
      <c r="B677" s="11" t="str">
        <f>INDEX(SUM!D:D,MATCH(SUM!$F$3,SUM!B:B,0),0)</f>
        <v>P071</v>
      </c>
      <c r="C677" s="12">
        <v>21</v>
      </c>
      <c r="D677" s="13" t="s">
        <v>2335</v>
      </c>
      <c r="E677" s="12">
        <f t="shared" si="11"/>
        <v>2022</v>
      </c>
      <c r="F677" s="20" t="s">
        <v>2426</v>
      </c>
      <c r="G677" s="13" t="s">
        <v>2427</v>
      </c>
      <c r="H677" s="11" t="str">
        <f>'04'!C44</f>
        <v>SANEAMENTO</v>
      </c>
      <c r="I677" s="21">
        <f>'04'!D44</f>
        <v>0</v>
      </c>
      <c r="J677" s="21"/>
      <c r="K677" s="22" t="str">
        <f>INDEX(PA_EXTRACAOITEM!C:C,MATCH(F677,PA_EXTRACAOITEM!A:A,0),0)</f>
        <v>SANEAMENTO</v>
      </c>
      <c r="N677" s="11" t="s">
        <v>2428</v>
      </c>
      <c r="O677" s="11">
        <v>22200000</v>
      </c>
      <c r="P677" s="11" t="s">
        <v>2429</v>
      </c>
    </row>
    <row r="678" spans="2:16" ht="12.75">
      <c r="B678" s="11" t="str">
        <f>INDEX(SUM!D:D,MATCH(SUM!$F$3,SUM!B:B,0),0)</f>
        <v>P071</v>
      </c>
      <c r="C678" s="12">
        <v>21</v>
      </c>
      <c r="D678" s="13" t="s">
        <v>2335</v>
      </c>
      <c r="E678" s="12">
        <f t="shared" si="11"/>
        <v>2022</v>
      </c>
      <c r="F678" s="20" t="s">
        <v>2430</v>
      </c>
      <c r="G678" s="13" t="s">
        <v>2431</v>
      </c>
      <c r="H678" s="11" t="str">
        <f>'04'!C45</f>
        <v>GESTÃO AMBIENTAL</v>
      </c>
      <c r="I678" s="21">
        <f>'04'!D45</f>
        <v>0</v>
      </c>
      <c r="J678" s="21"/>
      <c r="K678" s="22" t="str">
        <f>INDEX(PA_EXTRACAOITEM!C:C,MATCH(F678,PA_EXTRACAOITEM!A:A,0),0)</f>
        <v>GESTÃO AMBIENTAL</v>
      </c>
      <c r="N678" s="11" t="s">
        <v>2432</v>
      </c>
      <c r="O678" s="11">
        <v>22200011</v>
      </c>
      <c r="P678" s="11" t="s">
        <v>2433</v>
      </c>
    </row>
    <row r="679" spans="2:16" ht="12.75">
      <c r="B679" s="11" t="str">
        <f>INDEX(SUM!D:D,MATCH(SUM!$F$3,SUM!B:B,0),0)</f>
        <v>P071</v>
      </c>
      <c r="C679" s="12">
        <v>21</v>
      </c>
      <c r="D679" s="13" t="s">
        <v>2335</v>
      </c>
      <c r="E679" s="12">
        <f t="shared" si="11"/>
        <v>2022</v>
      </c>
      <c r="F679" s="20" t="s">
        <v>2434</v>
      </c>
      <c r="G679" s="13" t="s">
        <v>2435</v>
      </c>
      <c r="H679" s="11" t="str">
        <f>'04'!C46</f>
        <v>CIÊNCIA E TECNOLOGIA</v>
      </c>
      <c r="I679" s="21">
        <f>'04'!D46</f>
        <v>0</v>
      </c>
      <c r="J679" s="21"/>
      <c r="K679" s="22" t="str">
        <f>INDEX(PA_EXTRACAOITEM!C:C,MATCH(F679,PA_EXTRACAOITEM!A:A,0),0)</f>
        <v>CIÊNCIA E TECNOLOGIA</v>
      </c>
      <c r="N679" s="11" t="s">
        <v>2436</v>
      </c>
      <c r="O679" s="11">
        <v>24000000</v>
      </c>
      <c r="P679" s="11" t="s">
        <v>1292</v>
      </c>
    </row>
    <row r="680" spans="2:16" ht="12.75">
      <c r="B680" s="11" t="str">
        <f>INDEX(SUM!D:D,MATCH(SUM!$F$3,SUM!B:B,0),0)</f>
        <v>P071</v>
      </c>
      <c r="C680" s="12">
        <v>21</v>
      </c>
      <c r="D680" s="13" t="s">
        <v>2335</v>
      </c>
      <c r="E680" s="12">
        <f t="shared" si="11"/>
        <v>2022</v>
      </c>
      <c r="F680" s="20" t="s">
        <v>2437</v>
      </c>
      <c r="G680" s="13" t="s">
        <v>2438</v>
      </c>
      <c r="H680" s="11" t="str">
        <f>'04'!C47</f>
        <v>AGRICULTURA</v>
      </c>
      <c r="I680" s="21">
        <f>'04'!D47</f>
        <v>0</v>
      </c>
      <c r="J680" s="21"/>
      <c r="K680" s="22" t="str">
        <f>INDEX(PA_EXTRACAOITEM!C:C,MATCH(F680,PA_EXTRACAOITEM!A:A,0),0)</f>
        <v>AGRICULTURA</v>
      </c>
      <c r="N680" s="11" t="s">
        <v>2439</v>
      </c>
      <c r="O680" s="11">
        <v>24100000</v>
      </c>
      <c r="P680" s="11" t="s">
        <v>890</v>
      </c>
    </row>
    <row r="681" spans="2:16" ht="12.75">
      <c r="B681" s="11" t="str">
        <f>INDEX(SUM!D:D,MATCH(SUM!$F$3,SUM!B:B,0),0)</f>
        <v>P071</v>
      </c>
      <c r="C681" s="12">
        <v>21</v>
      </c>
      <c r="D681" s="13" t="s">
        <v>2335</v>
      </c>
      <c r="E681" s="12">
        <f t="shared" si="11"/>
        <v>2022</v>
      </c>
      <c r="F681" s="20" t="s">
        <v>2440</v>
      </c>
      <c r="G681" s="13" t="s">
        <v>2441</v>
      </c>
      <c r="H681" s="11" t="str">
        <f>'04'!C48</f>
        <v>ORGANIZAÇÃO AGRÁRIA</v>
      </c>
      <c r="I681" s="21">
        <f>'04'!D48</f>
        <v>0</v>
      </c>
      <c r="J681" s="21"/>
      <c r="K681" s="22" t="str">
        <f>INDEX(PA_EXTRACAOITEM!C:C,MATCH(F681,PA_EXTRACAOITEM!A:A,0),0)</f>
        <v>ORGANIZAÇÃO AGRÁRIA</v>
      </c>
      <c r="N681" s="11" t="s">
        <v>2442</v>
      </c>
      <c r="O681" s="11">
        <v>24180111</v>
      </c>
      <c r="P681" s="11" t="s">
        <v>2443</v>
      </c>
    </row>
    <row r="682" spans="2:16" ht="12.75">
      <c r="B682" s="11" t="str">
        <f>INDEX(SUM!D:D,MATCH(SUM!$F$3,SUM!B:B,0),0)</f>
        <v>P071</v>
      </c>
      <c r="C682" s="12">
        <v>21</v>
      </c>
      <c r="D682" s="13" t="s">
        <v>2335</v>
      </c>
      <c r="E682" s="12">
        <f t="shared" si="11"/>
        <v>2022</v>
      </c>
      <c r="F682" s="20" t="s">
        <v>2444</v>
      </c>
      <c r="G682" s="13" t="s">
        <v>2445</v>
      </c>
      <c r="H682" s="11" t="str">
        <f>'04'!C49</f>
        <v>INDÚSTRIA</v>
      </c>
      <c r="I682" s="21">
        <f>'04'!D49</f>
        <v>0</v>
      </c>
      <c r="J682" s="21"/>
      <c r="K682" s="22" t="str">
        <f>INDEX(PA_EXTRACAOITEM!C:C,MATCH(F682,PA_EXTRACAOITEM!A:A,0),0)</f>
        <v>INDÚSTRIA</v>
      </c>
      <c r="N682" s="11" t="s">
        <v>2446</v>
      </c>
      <c r="O682" s="11">
        <v>24180311</v>
      </c>
      <c r="P682" s="11" t="s">
        <v>1013</v>
      </c>
    </row>
    <row r="683" spans="2:16" ht="12.75">
      <c r="B683" s="11" t="str">
        <f>INDEX(SUM!D:D,MATCH(SUM!$F$3,SUM!B:B,0),0)</f>
        <v>P071</v>
      </c>
      <c r="C683" s="12">
        <v>21</v>
      </c>
      <c r="D683" s="13" t="s">
        <v>2335</v>
      </c>
      <c r="E683" s="12">
        <f t="shared" si="11"/>
        <v>2022</v>
      </c>
      <c r="F683" s="20" t="s">
        <v>2447</v>
      </c>
      <c r="G683" s="13" t="s">
        <v>2448</v>
      </c>
      <c r="H683" s="11" t="str">
        <f>'04'!C50</f>
        <v>COMÉRCIO E SERVIÇOS</v>
      </c>
      <c r="I683" s="21">
        <f>'04'!D50</f>
        <v>0</v>
      </c>
      <c r="J683" s="21"/>
      <c r="K683" s="22" t="str">
        <f>INDEX(PA_EXTRACAOITEM!C:C,MATCH(F683,PA_EXTRACAOITEM!A:A,0),0)</f>
        <v>COMÉRCIO E SERVIÇOS</v>
      </c>
      <c r="N683" s="11" t="s">
        <v>2449</v>
      </c>
      <c r="O683" s="11">
        <v>24180511</v>
      </c>
      <c r="P683" s="11" t="s">
        <v>1096</v>
      </c>
    </row>
    <row r="684" spans="2:16" ht="12.75">
      <c r="B684" s="11" t="str">
        <f>INDEX(SUM!D:D,MATCH(SUM!$F$3,SUM!B:B,0),0)</f>
        <v>P071</v>
      </c>
      <c r="C684" s="12">
        <v>21</v>
      </c>
      <c r="D684" s="13" t="s">
        <v>2335</v>
      </c>
      <c r="E684" s="12">
        <f t="shared" si="11"/>
        <v>2022</v>
      </c>
      <c r="F684" s="20" t="s">
        <v>2450</v>
      </c>
      <c r="G684" s="13" t="s">
        <v>2451</v>
      </c>
      <c r="H684" s="11" t="str">
        <f>'04'!C51</f>
        <v>COMUNICAÇÕES</v>
      </c>
      <c r="I684" s="21">
        <f>'04'!D51</f>
        <v>0</v>
      </c>
      <c r="J684" s="21"/>
      <c r="K684" s="22" t="str">
        <f>INDEX(PA_EXTRACAOITEM!C:C,MATCH(F684,PA_EXTRACAOITEM!A:A,0),0)</f>
        <v>COMUNICAÇÕES</v>
      </c>
      <c r="N684" s="11" t="s">
        <v>2452</v>
      </c>
      <c r="O684" s="11">
        <v>24180811</v>
      </c>
      <c r="P684" s="11" t="s">
        <v>965</v>
      </c>
    </row>
    <row r="685" spans="2:16" ht="12.75">
      <c r="B685" s="11" t="str">
        <f>INDEX(SUM!D:D,MATCH(SUM!$F$3,SUM!B:B,0),0)</f>
        <v>P071</v>
      </c>
      <c r="C685" s="12">
        <v>21</v>
      </c>
      <c r="D685" s="13" t="s">
        <v>2335</v>
      </c>
      <c r="E685" s="12">
        <f t="shared" si="11"/>
        <v>2022</v>
      </c>
      <c r="F685" s="20" t="s">
        <v>2453</v>
      </c>
      <c r="G685" s="13" t="s">
        <v>2454</v>
      </c>
      <c r="H685" s="11" t="str">
        <f>'04'!C52</f>
        <v>ENERGIA</v>
      </c>
      <c r="I685" s="21">
        <f>'04'!D52</f>
        <v>0</v>
      </c>
      <c r="J685" s="21"/>
      <c r="K685" s="22" t="str">
        <f>INDEX(PA_EXTRACAOITEM!C:C,MATCH(F685,PA_EXTRACAOITEM!A:A,0),0)</f>
        <v>ENERGIA</v>
      </c>
      <c r="N685" s="11" t="s">
        <v>2455</v>
      </c>
      <c r="O685" s="11">
        <v>24181011</v>
      </c>
      <c r="P685" s="11" t="s">
        <v>2456</v>
      </c>
    </row>
    <row r="686" spans="2:16" ht="12.75">
      <c r="B686" s="11" t="str">
        <f>INDEX(SUM!D:D,MATCH(SUM!$F$3,SUM!B:B,0),0)</f>
        <v>P071</v>
      </c>
      <c r="C686" s="12">
        <v>21</v>
      </c>
      <c r="D686" s="13" t="s">
        <v>2335</v>
      </c>
      <c r="E686" s="12">
        <f t="shared" si="11"/>
        <v>2022</v>
      </c>
      <c r="F686" s="20" t="s">
        <v>2457</v>
      </c>
      <c r="G686" s="13" t="s">
        <v>2458</v>
      </c>
      <c r="H686" s="11" t="str">
        <f>'04'!C53</f>
        <v>TRANSPORTE</v>
      </c>
      <c r="I686" s="21">
        <f>'04'!D53</f>
        <v>0</v>
      </c>
      <c r="J686" s="21"/>
      <c r="K686" s="22" t="str">
        <f>INDEX(PA_EXTRACAOITEM!C:C,MATCH(F686,PA_EXTRACAOITEM!A:A,0),0)</f>
        <v>TRANSPORTE</v>
      </c>
      <c r="N686" s="11" t="s">
        <v>2459</v>
      </c>
      <c r="O686" s="11">
        <v>24181021</v>
      </c>
      <c r="P686" s="11" t="s">
        <v>2460</v>
      </c>
    </row>
    <row r="687" spans="2:16" ht="12.75">
      <c r="B687" s="11" t="str">
        <f>INDEX(SUM!D:D,MATCH(SUM!$F$3,SUM!B:B,0),0)</f>
        <v>P071</v>
      </c>
      <c r="C687" s="12">
        <v>21</v>
      </c>
      <c r="D687" s="13" t="s">
        <v>2335</v>
      </c>
      <c r="E687" s="12">
        <f t="shared" si="11"/>
        <v>2022</v>
      </c>
      <c r="F687" s="20" t="s">
        <v>2461</v>
      </c>
      <c r="G687" s="13" t="s">
        <v>2462</v>
      </c>
      <c r="H687" s="11" t="str">
        <f>'04'!C54</f>
        <v>DESPORTO E LAZER</v>
      </c>
      <c r="I687" s="21">
        <f>'04'!D54</f>
        <v>0</v>
      </c>
      <c r="J687" s="21"/>
      <c r="K687" s="22" t="str">
        <f>INDEX(PA_EXTRACAOITEM!C:C,MATCH(F687,PA_EXTRACAOITEM!A:A,0),0)</f>
        <v>DESPORTO E LAZER</v>
      </c>
      <c r="N687" s="11" t="s">
        <v>2463</v>
      </c>
      <c r="O687" s="11">
        <v>24181051</v>
      </c>
      <c r="P687" s="11" t="s">
        <v>2464</v>
      </c>
    </row>
    <row r="688" spans="2:16" ht="12.75">
      <c r="B688" s="11" t="str">
        <f>INDEX(SUM!D:D,MATCH(SUM!$F$3,SUM!B:B,0),0)</f>
        <v>P071</v>
      </c>
      <c r="C688" s="12">
        <v>21</v>
      </c>
      <c r="D688" s="13" t="s">
        <v>2335</v>
      </c>
      <c r="E688" s="12">
        <f t="shared" si="11"/>
        <v>2022</v>
      </c>
      <c r="F688" s="20" t="s">
        <v>2465</v>
      </c>
      <c r="G688" s="13" t="s">
        <v>2466</v>
      </c>
      <c r="H688" s="11" t="str">
        <f>'04'!C55</f>
        <v>ENCARGOS ESPECIAIS</v>
      </c>
      <c r="I688" s="21">
        <f>'04'!D55</f>
        <v>0</v>
      </c>
      <c r="J688" s="21"/>
      <c r="K688" s="22" t="str">
        <f>INDEX(PA_EXTRACAOITEM!C:C,MATCH(F688,PA_EXTRACAOITEM!A:A,0),0)</f>
        <v>ENCARGOS ESPECIAIS</v>
      </c>
      <c r="N688" s="11" t="s">
        <v>2467</v>
      </c>
      <c r="O688" s="11">
        <v>24181071</v>
      </c>
      <c r="P688" s="11" t="s">
        <v>2468</v>
      </c>
    </row>
    <row r="689" spans="2:16" ht="12.75">
      <c r="B689" s="11" t="str">
        <f>INDEX(SUM!D:D,MATCH(SUM!$F$3,SUM!B:B,0),0)</f>
        <v>P071</v>
      </c>
      <c r="C689" s="12">
        <v>21</v>
      </c>
      <c r="D689" s="13" t="s">
        <v>2335</v>
      </c>
      <c r="E689" s="12">
        <f t="shared" si="11"/>
        <v>2022</v>
      </c>
      <c r="F689" s="20" t="s">
        <v>2469</v>
      </c>
      <c r="G689" s="13" t="s">
        <v>2470</v>
      </c>
      <c r="H689" s="11" t="str">
        <f>'04'!C56</f>
        <v>OUTRAS FUNÇÕES</v>
      </c>
      <c r="I689" s="21">
        <f>'04'!D56</f>
        <v>0</v>
      </c>
      <c r="J689" s="21"/>
      <c r="K689" s="22" t="str">
        <f>INDEX(PA_EXTRACAOITEM!C:C,MATCH(F689,PA_EXTRACAOITEM!A:A,0),0)</f>
        <v>OUTRAS FUNÇÕES</v>
      </c>
      <c r="N689" s="11" t="s">
        <v>2471</v>
      </c>
      <c r="O689" s="11">
        <v>24181091</v>
      </c>
      <c r="P689" s="11" t="s">
        <v>2472</v>
      </c>
    </row>
    <row r="690" spans="14:16" ht="12.75">
      <c r="N690" s="11" t="s">
        <v>2473</v>
      </c>
      <c r="O690" s="11" t="s">
        <v>2474</v>
      </c>
      <c r="P690" s="11" t="s">
        <v>2475</v>
      </c>
    </row>
    <row r="691" spans="14:16" ht="12.75">
      <c r="N691" s="11" t="s">
        <v>1367</v>
      </c>
      <c r="O691" s="11" t="s">
        <v>785</v>
      </c>
      <c r="P691" s="11" t="s">
        <v>2476</v>
      </c>
    </row>
    <row r="692" spans="14:16" ht="12.75">
      <c r="N692" s="11" t="s">
        <v>1371</v>
      </c>
      <c r="O692" s="11" t="s">
        <v>790</v>
      </c>
      <c r="P692" s="11" t="s">
        <v>2477</v>
      </c>
    </row>
    <row r="693" spans="2:9" ht="12.75">
      <c r="B693" s="11" t="str">
        <f>INDEX(SUM!D:D,MATCH(SUM!$F$3,SUM!B:B,0),0)</f>
        <v>P071</v>
      </c>
      <c r="E693" s="12">
        <f aca="true" t="shared" si="12" ref="E693:E701">+$E$3</f>
        <v>2022</v>
      </c>
      <c r="F693" s="11" t="s">
        <v>2478</v>
      </c>
      <c r="G693" s="13" t="str">
        <f>'18'!B10</f>
        <v>01.</v>
      </c>
      <c r="H693" s="11" t="str">
        <f>'18'!C10</f>
        <v>Qual foi o tipo de instrumento normativo que instituiu a programação financeira?</v>
      </c>
      <c r="I693" s="21" t="str">
        <f>'18'!D10</f>
        <v>Decreto</v>
      </c>
    </row>
    <row r="694" spans="2:9" ht="12.75">
      <c r="B694" s="11" t="str">
        <f>INDEX(SUM!D:D,MATCH(SUM!$F$3,SUM!B:B,0),0)</f>
        <v>P071</v>
      </c>
      <c r="E694" s="12">
        <f t="shared" si="12"/>
        <v>2022</v>
      </c>
      <c r="F694" s="11" t="s">
        <v>2479</v>
      </c>
      <c r="G694" s="13" t="str">
        <f>'18'!B11</f>
        <v>01.01.</v>
      </c>
      <c r="H694" s="11" t="str">
        <f>'18'!C11</f>
        <v>Se a resposta à pergunta anterior foi "Outro instrumento normativo", informe o nome do instrumento normativo que estabeleceu a programação financeira:</v>
      </c>
      <c r="I694" s="21">
        <f>'18'!D11</f>
        <v>0</v>
      </c>
    </row>
    <row r="695" spans="2:9" ht="12.75">
      <c r="B695" s="11" t="str">
        <f>INDEX(SUM!D:D,MATCH(SUM!$F$3,SUM!B:B,0),0)</f>
        <v>P071</v>
      </c>
      <c r="E695" s="12">
        <f t="shared" si="12"/>
        <v>2022</v>
      </c>
      <c r="F695" s="11" t="s">
        <v>2480</v>
      </c>
      <c r="G695" s="13" t="str">
        <f>'18'!B12</f>
        <v>01.02.</v>
      </c>
      <c r="H695" s="11" t="str">
        <f>'18'!C12</f>
        <v>Qual foi o número do instrumento normativo que instruiu a programação financeira?</v>
      </c>
      <c r="I695" s="21" t="str">
        <f>'18'!D12</f>
        <v>64 2021</v>
      </c>
    </row>
    <row r="696" spans="2:9" ht="12.75">
      <c r="B696" s="11" t="str">
        <f>INDEX(SUM!D:D,MATCH(SUM!$F$3,SUM!B:B,0),0)</f>
        <v>P071</v>
      </c>
      <c r="E696" s="12">
        <f t="shared" si="12"/>
        <v>2022</v>
      </c>
      <c r="F696" s="11" t="s">
        <v>2481</v>
      </c>
      <c r="G696" s="13" t="str">
        <f>'18'!B15</f>
        <v>02.01</v>
      </c>
      <c r="H696" s="11" t="str">
        <f>'18'!C15</f>
        <v>1º Bimestre</v>
      </c>
      <c r="I696" s="21">
        <f>'18'!D15</f>
        <v>6845761.92</v>
      </c>
    </row>
    <row r="697" spans="2:9" ht="12.75">
      <c r="B697" s="11" t="str">
        <f>INDEX(SUM!D:D,MATCH(SUM!$F$3,SUM!B:B,0),0)</f>
        <v>P071</v>
      </c>
      <c r="E697" s="12">
        <f t="shared" si="12"/>
        <v>2022</v>
      </c>
      <c r="F697" s="11" t="s">
        <v>2482</v>
      </c>
      <c r="G697" s="13" t="str">
        <f>'18'!B16</f>
        <v>02.02.</v>
      </c>
      <c r="H697" s="11" t="str">
        <f>'18'!C16</f>
        <v>2º Bimestre</v>
      </c>
      <c r="I697" s="21">
        <f>'18'!D16</f>
        <v>6623180.82</v>
      </c>
    </row>
    <row r="698" spans="2:9" ht="12.75">
      <c r="B698" s="11" t="str">
        <f>INDEX(SUM!D:D,MATCH(SUM!$F$3,SUM!B:B,0),0)</f>
        <v>P071</v>
      </c>
      <c r="E698" s="12">
        <f t="shared" si="12"/>
        <v>2022</v>
      </c>
      <c r="F698" s="11" t="s">
        <v>2483</v>
      </c>
      <c r="G698" s="13" t="str">
        <f>'18'!B17</f>
        <v>02.03.</v>
      </c>
      <c r="H698" s="11" t="str">
        <f>'18'!C17</f>
        <v>3º Bimestre</v>
      </c>
      <c r="I698" s="21">
        <f>'18'!D17</f>
        <v>6660623.34</v>
      </c>
    </row>
    <row r="699" spans="2:9" ht="12.75">
      <c r="B699" s="11" t="str">
        <f>INDEX(SUM!D:D,MATCH(SUM!$F$3,SUM!B:B,0),0)</f>
        <v>P071</v>
      </c>
      <c r="E699" s="12">
        <f t="shared" si="12"/>
        <v>2022</v>
      </c>
      <c r="F699" s="11" t="s">
        <v>2484</v>
      </c>
      <c r="G699" s="13" t="str">
        <f>'18'!B18</f>
        <v>02.04.</v>
      </c>
      <c r="H699" s="11" t="str">
        <f>'18'!C18</f>
        <v>4º Bimestre</v>
      </c>
      <c r="I699" s="21">
        <f>'18'!D18</f>
        <v>7324375.48</v>
      </c>
    </row>
    <row r="700" spans="2:9" ht="12.75">
      <c r="B700" s="11" t="str">
        <f>INDEX(SUM!D:D,MATCH(SUM!$F$3,SUM!B:B,0),0)</f>
        <v>P071</v>
      </c>
      <c r="E700" s="12">
        <f t="shared" si="12"/>
        <v>2022</v>
      </c>
      <c r="F700" s="11" t="s">
        <v>2485</v>
      </c>
      <c r="G700" s="13" t="str">
        <f>'18'!B19</f>
        <v>02.05.</v>
      </c>
      <c r="H700" s="11" t="str">
        <f>'18'!C19</f>
        <v>5º Bimestre</v>
      </c>
      <c r="I700" s="21">
        <f>'18'!D19</f>
        <v>9708323.06</v>
      </c>
    </row>
    <row r="701" spans="2:9" ht="12.75">
      <c r="B701" s="11" t="str">
        <f>INDEX(SUM!D:D,MATCH(SUM!$F$3,SUM!B:B,0),0)</f>
        <v>P071</v>
      </c>
      <c r="E701" s="12">
        <f t="shared" si="12"/>
        <v>2022</v>
      </c>
      <c r="F701" s="11" t="s">
        <v>2486</v>
      </c>
      <c r="G701" s="13" t="str">
        <f>'18'!B20</f>
        <v>02.06.</v>
      </c>
      <c r="H701" s="11" t="str">
        <f>'18'!C20</f>
        <v>6º Bimestre</v>
      </c>
      <c r="I701" s="21">
        <f>'18'!D20</f>
        <v>8899735.38</v>
      </c>
    </row>
    <row r="703" spans="2:9" ht="12.75">
      <c r="B703" s="11" t="str">
        <f>INDEX(SUM!D:D,MATCH(SUM!$F$3,SUM!B:B,0),0)</f>
        <v>P071</v>
      </c>
      <c r="E703" s="12">
        <f aca="true" t="shared" si="13" ref="E703:E717">+$E$3</f>
        <v>2022</v>
      </c>
      <c r="F703" s="11" t="s">
        <v>2487</v>
      </c>
      <c r="G703" s="13" t="str">
        <f>'19'!B10</f>
        <v>01.</v>
      </c>
      <c r="H703" s="11" t="str">
        <f>'19'!C10</f>
        <v>Qual foi o tipo de instrumento normativo que instituiu o cronograma de execução mensal de desembolso?</v>
      </c>
      <c r="I703" s="21" t="str">
        <f>'19'!D10</f>
        <v>Decreto</v>
      </c>
    </row>
    <row r="704" spans="2:9" ht="12.75">
      <c r="B704" s="11" t="str">
        <f>INDEX(SUM!D:D,MATCH(SUM!$F$3,SUM!B:B,0),0)</f>
        <v>P071</v>
      </c>
      <c r="E704" s="12">
        <f t="shared" si="13"/>
        <v>2022</v>
      </c>
      <c r="F704" s="11" t="s">
        <v>2488</v>
      </c>
      <c r="G704" s="13" t="str">
        <f>'19'!B11</f>
        <v>01.01.</v>
      </c>
      <c r="H704" s="11" t="str">
        <f>'19'!C11</f>
        <v>Se a resposta à pergunta anterior foi "Outro instrumento normativo", informe o nome do instrumento normativo que instituiu o cronograma de execução mensal de desembolso?</v>
      </c>
      <c r="I704" s="21">
        <f>'19'!D12</f>
        <v>0</v>
      </c>
    </row>
    <row r="705" spans="2:9" ht="12.75">
      <c r="B705" s="11" t="str">
        <f>INDEX(SUM!D:D,MATCH(SUM!$F$3,SUM!B:B,0),0)</f>
        <v>P071</v>
      </c>
      <c r="E705" s="12">
        <f t="shared" si="13"/>
        <v>2022</v>
      </c>
      <c r="F705" s="11" t="s">
        <v>2489</v>
      </c>
      <c r="G705" s="13" t="str">
        <f>'19'!B13</f>
        <v>01.02.</v>
      </c>
      <c r="H705" s="11" t="str">
        <f>'19'!C13</f>
        <v>Qual foi o número do instrumento normativo que instituiu o cronograma de execução mensal de desembolso?</v>
      </c>
      <c r="I705" s="21" t="str">
        <f>'19'!D13</f>
        <v>64 2021</v>
      </c>
    </row>
    <row r="706" spans="2:9" ht="12.75">
      <c r="B706" s="11" t="str">
        <f>INDEX(SUM!D:D,MATCH(SUM!$F$3,SUM!B:B,0),0)</f>
        <v>P071</v>
      </c>
      <c r="E706" s="12">
        <f t="shared" si="13"/>
        <v>2022</v>
      </c>
      <c r="F706" s="11" t="s">
        <v>2490</v>
      </c>
      <c r="G706" s="13" t="str">
        <f>'19'!B16</f>
        <v>02.01</v>
      </c>
      <c r="H706" s="11" t="str">
        <f>'19'!C16</f>
        <v>Janeiro</v>
      </c>
      <c r="I706" s="21">
        <f>'19'!D16</f>
        <v>3838500</v>
      </c>
    </row>
    <row r="707" spans="2:9" ht="12.75">
      <c r="B707" s="11" t="str">
        <f>INDEX(SUM!D:D,MATCH(SUM!$F$3,SUM!B:B,0),0)</f>
        <v>P071</v>
      </c>
      <c r="E707" s="12">
        <f t="shared" si="13"/>
        <v>2022</v>
      </c>
      <c r="F707" s="11" t="s">
        <v>2491</v>
      </c>
      <c r="G707" s="13" t="str">
        <f>'19'!B17</f>
        <v>02.02.</v>
      </c>
      <c r="H707" s="11" t="str">
        <f>'19'!C17</f>
        <v>Fevereiro</v>
      </c>
      <c r="I707" s="21">
        <f>'19'!D17</f>
        <v>3838500</v>
      </c>
    </row>
    <row r="708" spans="2:9" ht="12.75">
      <c r="B708" s="11" t="str">
        <f>INDEX(SUM!D:D,MATCH(SUM!$F$3,SUM!B:B,0),0)</f>
        <v>P071</v>
      </c>
      <c r="E708" s="12">
        <f t="shared" si="13"/>
        <v>2022</v>
      </c>
      <c r="F708" s="11" t="s">
        <v>2492</v>
      </c>
      <c r="G708" s="13" t="str">
        <f>'19'!B18</f>
        <v>02.03.</v>
      </c>
      <c r="H708" s="11" t="str">
        <f>'19'!C18</f>
        <v>Março</v>
      </c>
      <c r="I708" s="21">
        <f>'19'!D18</f>
        <v>3838500</v>
      </c>
    </row>
    <row r="709" spans="2:9" ht="12.75">
      <c r="B709" s="11" t="str">
        <f>INDEX(SUM!D:D,MATCH(SUM!$F$3,SUM!B:B,0),0)</f>
        <v>P071</v>
      </c>
      <c r="E709" s="12">
        <f t="shared" si="13"/>
        <v>2022</v>
      </c>
      <c r="F709" s="11" t="s">
        <v>2493</v>
      </c>
      <c r="G709" s="13" t="str">
        <f>'19'!B19</f>
        <v>02.04.</v>
      </c>
      <c r="H709" s="11" t="str">
        <f>'19'!C19</f>
        <v>Abril</v>
      </c>
      <c r="I709" s="21">
        <f>'19'!D19</f>
        <v>3838500</v>
      </c>
    </row>
    <row r="710" spans="2:9" ht="12.75">
      <c r="B710" s="11" t="str">
        <f>INDEX(SUM!D:D,MATCH(SUM!$F$3,SUM!B:B,0),0)</f>
        <v>P071</v>
      </c>
      <c r="E710" s="12">
        <f t="shared" si="13"/>
        <v>2022</v>
      </c>
      <c r="F710" s="11" t="s">
        <v>2494</v>
      </c>
      <c r="G710" s="13" t="str">
        <f>'19'!B20</f>
        <v>02.05.</v>
      </c>
      <c r="H710" s="11" t="str">
        <f>'19'!C20</f>
        <v>Maio</v>
      </c>
      <c r="I710" s="21">
        <f>'19'!D20</f>
        <v>3838500</v>
      </c>
    </row>
    <row r="711" spans="2:9" ht="12.75">
      <c r="B711" s="11" t="str">
        <f>INDEX(SUM!D:D,MATCH(SUM!$F$3,SUM!B:B,0),0)</f>
        <v>P071</v>
      </c>
      <c r="E711" s="12">
        <f t="shared" si="13"/>
        <v>2022</v>
      </c>
      <c r="F711" s="11" t="s">
        <v>2495</v>
      </c>
      <c r="G711" s="13" t="str">
        <f>'19'!B21</f>
        <v>02.06.</v>
      </c>
      <c r="H711" s="11" t="str">
        <f>'19'!C21</f>
        <v>Junho</v>
      </c>
      <c r="I711" s="21">
        <f>'19'!D21</f>
        <v>3838500</v>
      </c>
    </row>
    <row r="712" spans="2:9" ht="12.75">
      <c r="B712" s="11" t="str">
        <f>INDEX(SUM!D:D,MATCH(SUM!$F$3,SUM!B:B,0),0)</f>
        <v>P071</v>
      </c>
      <c r="E712" s="12">
        <f t="shared" si="13"/>
        <v>2022</v>
      </c>
      <c r="F712" s="11" t="s">
        <v>2496</v>
      </c>
      <c r="G712" s="13" t="str">
        <f>'19'!B22</f>
        <v>02.07.</v>
      </c>
      <c r="H712" s="11" t="str">
        <f>'19'!C22</f>
        <v>Julho</v>
      </c>
      <c r="I712" s="21">
        <f>'19'!D22</f>
        <v>3838500</v>
      </c>
    </row>
    <row r="713" spans="2:9" ht="12.75">
      <c r="B713" s="11" t="str">
        <f>INDEX(SUM!D:D,MATCH(SUM!$F$3,SUM!B:B,0),0)</f>
        <v>P071</v>
      </c>
      <c r="E713" s="12">
        <f t="shared" si="13"/>
        <v>2022</v>
      </c>
      <c r="F713" s="11" t="s">
        <v>2497</v>
      </c>
      <c r="G713" s="13" t="str">
        <f>'19'!B23</f>
        <v>02.08.</v>
      </c>
      <c r="H713" s="11" t="str">
        <f>'19'!C23</f>
        <v>Agosto</v>
      </c>
      <c r="I713" s="21">
        <f>'19'!D23</f>
        <v>3838500</v>
      </c>
    </row>
    <row r="714" spans="2:9" ht="12.75">
      <c r="B714" s="11" t="str">
        <f>INDEX(SUM!D:D,MATCH(SUM!$F$3,SUM!B:B,0),0)</f>
        <v>P071</v>
      </c>
      <c r="E714" s="12">
        <f t="shared" si="13"/>
        <v>2022</v>
      </c>
      <c r="F714" s="11" t="s">
        <v>2498</v>
      </c>
      <c r="G714" s="13" t="str">
        <f>'19'!B24</f>
        <v>02.09.</v>
      </c>
      <c r="H714" s="11" t="str">
        <f>'19'!C24</f>
        <v>Setembro</v>
      </c>
      <c r="I714" s="21">
        <f>'19'!D24</f>
        <v>3838500</v>
      </c>
    </row>
    <row r="715" spans="2:9" ht="12.75">
      <c r="B715" s="11" t="str">
        <f>INDEX(SUM!D:D,MATCH(SUM!$F$3,SUM!B:B,0),0)</f>
        <v>P071</v>
      </c>
      <c r="E715" s="12">
        <f t="shared" si="13"/>
        <v>2022</v>
      </c>
      <c r="F715" s="11" t="s">
        <v>2499</v>
      </c>
      <c r="G715" s="13" t="str">
        <f>'19'!B25</f>
        <v>02.10.</v>
      </c>
      <c r="H715" s="11" t="str">
        <f>'19'!C25</f>
        <v>Outubro</v>
      </c>
      <c r="I715" s="21">
        <f>'19'!D25</f>
        <v>3838500</v>
      </c>
    </row>
    <row r="716" spans="2:9" ht="12.75">
      <c r="B716" s="11" t="str">
        <f>INDEX(SUM!D:D,MATCH(SUM!$F$3,SUM!B:B,0),0)</f>
        <v>P071</v>
      </c>
      <c r="E716" s="12">
        <f t="shared" si="13"/>
        <v>2022</v>
      </c>
      <c r="F716" s="11" t="s">
        <v>2500</v>
      </c>
      <c r="G716" s="13" t="str">
        <f>'19'!B26</f>
        <v>02.11.</v>
      </c>
      <c r="H716" s="11" t="str">
        <f>'19'!C26</f>
        <v>Novembro</v>
      </c>
      <c r="I716" s="21">
        <f>'19'!D26</f>
        <v>3838500</v>
      </c>
    </row>
    <row r="717" spans="2:9" ht="12.75">
      <c r="B717" s="11" t="str">
        <f>INDEX(SUM!D:D,MATCH(SUM!$F$3,SUM!B:B,0),0)</f>
        <v>P071</v>
      </c>
      <c r="E717" s="12">
        <f t="shared" si="13"/>
        <v>2022</v>
      </c>
      <c r="F717" s="11" t="s">
        <v>2501</v>
      </c>
      <c r="G717" s="13" t="str">
        <f>'19'!B27</f>
        <v>02.12.</v>
      </c>
      <c r="H717" s="11" t="str">
        <f>'19'!C27</f>
        <v>Dezembro</v>
      </c>
      <c r="I717" s="21">
        <f>'19'!D27</f>
        <v>3838500</v>
      </c>
    </row>
    <row r="719" spans="2:20" ht="12.75">
      <c r="B719" s="11" t="str">
        <f>INDEX(SUM!D:D,MATCH(SUM!$F$3,SUM!B:B,0),0)</f>
        <v>P071</v>
      </c>
      <c r="E719" s="12">
        <f aca="true" t="shared" si="14" ref="E719:E730">+$E$3</f>
        <v>2022</v>
      </c>
      <c r="F719" s="11" t="s">
        <v>2502</v>
      </c>
      <c r="G719" s="13">
        <v>1</v>
      </c>
      <c r="H719" s="11" t="s">
        <v>2503</v>
      </c>
      <c r="I719" s="13">
        <f>SUM('20'!D$11:D$1010)</f>
        <v>6</v>
      </c>
      <c r="K719" s="13"/>
      <c r="L719" s="13"/>
      <c r="M719" s="13"/>
      <c r="N719" s="13"/>
      <c r="O719" s="13"/>
      <c r="P719" s="13"/>
      <c r="Q719" s="13"/>
      <c r="R719" s="13"/>
      <c r="S719" s="13"/>
      <c r="T719" s="13"/>
    </row>
    <row r="720" spans="2:9" ht="12.75">
      <c r="B720" s="11" t="str">
        <f>INDEX(SUM!D:D,MATCH(SUM!$F$3,SUM!B:B,0),0)</f>
        <v>P071</v>
      </c>
      <c r="E720" s="12">
        <f t="shared" si="14"/>
        <v>2022</v>
      </c>
      <c r="F720" s="11" t="s">
        <v>2504</v>
      </c>
      <c r="G720" s="13">
        <v>2</v>
      </c>
      <c r="H720" s="11" t="s">
        <v>2505</v>
      </c>
      <c r="I720" s="13">
        <f>SUM('20'!E$11:E$1010)</f>
        <v>6</v>
      </c>
    </row>
    <row r="721" spans="2:9" ht="12.75">
      <c r="B721" s="11" t="str">
        <f>INDEX(SUM!D:D,MATCH(SUM!$F$3,SUM!B:B,0),0)</f>
        <v>P071</v>
      </c>
      <c r="E721" s="12">
        <f t="shared" si="14"/>
        <v>2022</v>
      </c>
      <c r="F721" s="11" t="s">
        <v>2506</v>
      </c>
      <c r="G721" s="13">
        <v>3</v>
      </c>
      <c r="H721" s="11" t="s">
        <v>2507</v>
      </c>
      <c r="I721" s="13">
        <f>SUM('20'!F$11:F$1010)</f>
        <v>0</v>
      </c>
    </row>
    <row r="722" spans="2:9" ht="12.75">
      <c r="B722" s="11" t="str">
        <f>INDEX(SUM!D:D,MATCH(SUM!$F$3,SUM!B:B,0),0)</f>
        <v>P071</v>
      </c>
      <c r="E722" s="12">
        <f t="shared" si="14"/>
        <v>2022</v>
      </c>
      <c r="F722" s="11" t="s">
        <v>2508</v>
      </c>
      <c r="G722" s="13">
        <v>4</v>
      </c>
      <c r="H722" s="11" t="s">
        <v>2509</v>
      </c>
      <c r="I722" s="13">
        <f>SUM('20'!G$11:G$1010)</f>
        <v>0</v>
      </c>
    </row>
    <row r="723" spans="2:9" ht="12.75">
      <c r="B723" s="11" t="str">
        <f>INDEX(SUM!D:D,MATCH(SUM!$F$3,SUM!B:B,0),0)</f>
        <v>P071</v>
      </c>
      <c r="E723" s="12">
        <f t="shared" si="14"/>
        <v>2022</v>
      </c>
      <c r="F723" s="11" t="s">
        <v>2510</v>
      </c>
      <c r="G723" s="13">
        <v>5</v>
      </c>
      <c r="H723" s="11" t="s">
        <v>2511</v>
      </c>
      <c r="I723" s="13">
        <f>SUM('20'!H$11:H$1010)</f>
        <v>0</v>
      </c>
    </row>
    <row r="724" spans="2:9" ht="12.75">
      <c r="B724" s="11" t="str">
        <f>INDEX(SUM!D:D,MATCH(SUM!$F$3,SUM!B:B,0),0)</f>
        <v>P071</v>
      </c>
      <c r="E724" s="12">
        <f t="shared" si="14"/>
        <v>2022</v>
      </c>
      <c r="F724" s="11" t="s">
        <v>2512</v>
      </c>
      <c r="G724" s="13">
        <v>6</v>
      </c>
      <c r="H724" s="11" t="s">
        <v>2513</v>
      </c>
      <c r="I724" s="13">
        <f>SUM('20'!I$11:I$1010)</f>
        <v>0</v>
      </c>
    </row>
    <row r="725" spans="2:9" ht="12.75">
      <c r="B725" s="11" t="str">
        <f>INDEX(SUM!D:D,MATCH(SUM!$F$3,SUM!B:B,0),0)</f>
        <v>P071</v>
      </c>
      <c r="E725" s="12">
        <f t="shared" si="14"/>
        <v>2022</v>
      </c>
      <c r="F725" s="11" t="s">
        <v>2514</v>
      </c>
      <c r="G725" s="13">
        <v>7</v>
      </c>
      <c r="H725" s="11" t="s">
        <v>2515</v>
      </c>
      <c r="I725" s="13">
        <f>SUM('20'!J$11:J$1010)</f>
        <v>0</v>
      </c>
    </row>
    <row r="726" spans="2:9" ht="12.75">
      <c r="B726" s="11" t="str">
        <f>INDEX(SUM!D:D,MATCH(SUM!$F$3,SUM!B:B,0),0)</f>
        <v>P071</v>
      </c>
      <c r="E726" s="12">
        <f t="shared" si="14"/>
        <v>2022</v>
      </c>
      <c r="F726" s="11" t="s">
        <v>2516</v>
      </c>
      <c r="G726" s="13">
        <v>8</v>
      </c>
      <c r="H726" s="11" t="s">
        <v>2517</v>
      </c>
      <c r="I726" s="13">
        <f>SUM('20'!K$11:K$1010)</f>
        <v>0</v>
      </c>
    </row>
    <row r="727" spans="2:9" ht="12.75">
      <c r="B727" s="11" t="str">
        <f>INDEX(SUM!D:D,MATCH(SUM!$F$3,SUM!B:B,0),0)</f>
        <v>P071</v>
      </c>
      <c r="E727" s="12">
        <f t="shared" si="14"/>
        <v>2022</v>
      </c>
      <c r="F727" s="11" t="s">
        <v>2518</v>
      </c>
      <c r="G727" s="13">
        <v>9</v>
      </c>
      <c r="H727" s="11" t="s">
        <v>2519</v>
      </c>
      <c r="I727" s="13">
        <f>SUM('20'!L$11:L$1010)</f>
        <v>0</v>
      </c>
    </row>
    <row r="728" spans="2:9" ht="12.75">
      <c r="B728" s="11" t="str">
        <f>INDEX(SUM!D:D,MATCH(SUM!$F$3,SUM!B:B,0),0)</f>
        <v>P071</v>
      </c>
      <c r="E728" s="12">
        <f t="shared" si="14"/>
        <v>2022</v>
      </c>
      <c r="F728" s="11" t="s">
        <v>2520</v>
      </c>
      <c r="G728" s="13">
        <v>10</v>
      </c>
      <c r="H728" s="11" t="s">
        <v>2521</v>
      </c>
      <c r="I728" s="13">
        <f>SUM('20'!M$11:M$1010)</f>
        <v>0</v>
      </c>
    </row>
    <row r="729" spans="2:9" ht="12.75">
      <c r="B729" s="11" t="str">
        <f>INDEX(SUM!D:D,MATCH(SUM!$F$3,SUM!B:B,0),0)</f>
        <v>P071</v>
      </c>
      <c r="E729" s="12">
        <f t="shared" si="14"/>
        <v>2022</v>
      </c>
      <c r="F729" s="11" t="s">
        <v>2522</v>
      </c>
      <c r="G729" s="13">
        <v>11</v>
      </c>
      <c r="H729" s="11" t="s">
        <v>2523</v>
      </c>
      <c r="I729" s="13">
        <f>SUM('20'!N$11:N$1010)</f>
        <v>0</v>
      </c>
    </row>
    <row r="730" spans="2:9" ht="12.75">
      <c r="B730" s="11" t="str">
        <f>INDEX(SUM!D:D,MATCH(SUM!$F$3,SUM!B:B,0),0)</f>
        <v>P071</v>
      </c>
      <c r="E730" s="12">
        <f t="shared" si="14"/>
        <v>2022</v>
      </c>
      <c r="F730" s="11" t="s">
        <v>2524</v>
      </c>
      <c r="G730" s="13">
        <v>12</v>
      </c>
      <c r="H730" s="11" t="s">
        <v>2525</v>
      </c>
      <c r="I730" s="13">
        <f>SUM('20'!O$11:O$1010)</f>
        <v>0</v>
      </c>
    </row>
    <row r="732" spans="2:9" ht="12.75">
      <c r="B732" s="11" t="str">
        <f>INDEX(SUM!D:D,MATCH(SUM!$F$3,SUM!B:B,0),0)</f>
        <v>P071</v>
      </c>
      <c r="E732" s="12">
        <f aca="true" t="shared" si="15" ref="E732:E743">+$E$3</f>
        <v>2022</v>
      </c>
      <c r="F732" s="11" t="s">
        <v>2526</v>
      </c>
      <c r="G732" s="13">
        <v>1</v>
      </c>
      <c r="H732" s="11" t="s">
        <v>2503</v>
      </c>
      <c r="I732" s="13">
        <f>SUM('21'!D$11:D$1010)</f>
        <v>1</v>
      </c>
    </row>
    <row r="733" spans="2:9" ht="12.75">
      <c r="B733" s="11" t="str">
        <f>INDEX(SUM!D:D,MATCH(SUM!$F$3,SUM!B:B,0),0)</f>
        <v>P071</v>
      </c>
      <c r="E733" s="12">
        <f t="shared" si="15"/>
        <v>2022</v>
      </c>
      <c r="F733" s="11" t="s">
        <v>2527</v>
      </c>
      <c r="G733" s="13">
        <v>2</v>
      </c>
      <c r="H733" s="11" t="s">
        <v>2505</v>
      </c>
      <c r="I733" s="13">
        <f>SUM('21'!E$11:E$1010)</f>
        <v>3</v>
      </c>
    </row>
    <row r="734" spans="2:9" ht="12.75">
      <c r="B734" s="11" t="str">
        <f>INDEX(SUM!D:D,MATCH(SUM!$F$3,SUM!B:B,0),0)</f>
        <v>P071</v>
      </c>
      <c r="E734" s="12">
        <f t="shared" si="15"/>
        <v>2022</v>
      </c>
      <c r="F734" s="11" t="s">
        <v>2528</v>
      </c>
      <c r="G734" s="13">
        <v>3</v>
      </c>
      <c r="H734" s="11" t="s">
        <v>2507</v>
      </c>
      <c r="I734" s="13">
        <f>SUM('21'!F$11:F$1010)</f>
        <v>0</v>
      </c>
    </row>
    <row r="735" spans="2:9" ht="12.75">
      <c r="B735" s="11" t="str">
        <f>INDEX(SUM!D:D,MATCH(SUM!$F$3,SUM!B:B,0),0)</f>
        <v>P071</v>
      </c>
      <c r="E735" s="12">
        <f t="shared" si="15"/>
        <v>2022</v>
      </c>
      <c r="F735" s="11" t="s">
        <v>2529</v>
      </c>
      <c r="G735" s="13">
        <v>4</v>
      </c>
      <c r="H735" s="11" t="s">
        <v>2509</v>
      </c>
      <c r="I735" s="13">
        <f>SUM('21'!G$11:G$1010)</f>
        <v>0</v>
      </c>
    </row>
    <row r="736" spans="2:9" ht="12.75">
      <c r="B736" s="11" t="str">
        <f>INDEX(SUM!D:D,MATCH(SUM!$F$3,SUM!B:B,0),0)</f>
        <v>P071</v>
      </c>
      <c r="E736" s="12">
        <f t="shared" si="15"/>
        <v>2022</v>
      </c>
      <c r="F736" s="11" t="s">
        <v>2530</v>
      </c>
      <c r="G736" s="13">
        <v>5</v>
      </c>
      <c r="H736" s="11" t="s">
        <v>2511</v>
      </c>
      <c r="I736" s="13">
        <f>SUM('21'!H$11:H$1010)</f>
        <v>0</v>
      </c>
    </row>
    <row r="737" spans="2:9" ht="12.75">
      <c r="B737" s="11" t="str">
        <f>INDEX(SUM!D:D,MATCH(SUM!$F$3,SUM!B:B,0),0)</f>
        <v>P071</v>
      </c>
      <c r="E737" s="12">
        <f t="shared" si="15"/>
        <v>2022</v>
      </c>
      <c r="F737" s="11" t="s">
        <v>2531</v>
      </c>
      <c r="G737" s="13">
        <v>6</v>
      </c>
      <c r="H737" s="11" t="s">
        <v>2513</v>
      </c>
      <c r="I737" s="13">
        <f>SUM('21'!I$11:I$1010)</f>
        <v>0</v>
      </c>
    </row>
    <row r="738" spans="2:9" ht="12.75">
      <c r="B738" s="11" t="str">
        <f>INDEX(SUM!D:D,MATCH(SUM!$F$3,SUM!B:B,0),0)</f>
        <v>P071</v>
      </c>
      <c r="E738" s="12">
        <f t="shared" si="15"/>
        <v>2022</v>
      </c>
      <c r="F738" s="11" t="s">
        <v>2532</v>
      </c>
      <c r="G738" s="13">
        <v>7</v>
      </c>
      <c r="H738" s="11" t="s">
        <v>2515</v>
      </c>
      <c r="I738" s="13">
        <f>SUM('21'!J$11:J$1010)</f>
        <v>0</v>
      </c>
    </row>
    <row r="739" spans="2:9" ht="12.75">
      <c r="B739" s="11" t="str">
        <f>INDEX(SUM!D:D,MATCH(SUM!$F$3,SUM!B:B,0),0)</f>
        <v>P071</v>
      </c>
      <c r="E739" s="12">
        <f t="shared" si="15"/>
        <v>2022</v>
      </c>
      <c r="F739" s="11" t="s">
        <v>2533</v>
      </c>
      <c r="G739" s="13">
        <v>8</v>
      </c>
      <c r="H739" s="11" t="s">
        <v>2517</v>
      </c>
      <c r="I739" s="13">
        <f>SUM('21'!K$11:K$1010)</f>
        <v>0</v>
      </c>
    </row>
    <row r="740" spans="2:9" ht="12.75">
      <c r="B740" s="11" t="str">
        <f>INDEX(SUM!D:D,MATCH(SUM!$F$3,SUM!B:B,0),0)</f>
        <v>P071</v>
      </c>
      <c r="E740" s="12">
        <f t="shared" si="15"/>
        <v>2022</v>
      </c>
      <c r="F740" s="11" t="s">
        <v>2534</v>
      </c>
      <c r="G740" s="13">
        <v>9</v>
      </c>
      <c r="H740" s="11" t="s">
        <v>2519</v>
      </c>
      <c r="I740" s="13">
        <f>SUM('21'!L$11:L$1010)</f>
        <v>0</v>
      </c>
    </row>
    <row r="741" spans="2:9" ht="12.75">
      <c r="B741" s="11" t="str">
        <f>INDEX(SUM!D:D,MATCH(SUM!$F$3,SUM!B:B,0),0)</f>
        <v>P071</v>
      </c>
      <c r="E741" s="12">
        <f t="shared" si="15"/>
        <v>2022</v>
      </c>
      <c r="F741" s="11" t="s">
        <v>2535</v>
      </c>
      <c r="G741" s="13">
        <v>10</v>
      </c>
      <c r="H741" s="11" t="s">
        <v>2521</v>
      </c>
      <c r="I741" s="13">
        <f>SUM('21'!M$11:M$1010)</f>
        <v>0</v>
      </c>
    </row>
    <row r="742" spans="2:9" ht="12.75">
      <c r="B742" s="11" t="str">
        <f>INDEX(SUM!D:D,MATCH(SUM!$F$3,SUM!B:B,0),0)</f>
        <v>P071</v>
      </c>
      <c r="E742" s="12">
        <f t="shared" si="15"/>
        <v>2022</v>
      </c>
      <c r="F742" s="11" t="s">
        <v>2536</v>
      </c>
      <c r="G742" s="13">
        <v>11</v>
      </c>
      <c r="H742" s="11" t="s">
        <v>2523</v>
      </c>
      <c r="I742" s="13">
        <f>SUM('21'!N$11:N$1010)</f>
        <v>0</v>
      </c>
    </row>
    <row r="743" spans="2:9" ht="12.75">
      <c r="B743" s="11" t="str">
        <f>INDEX(SUM!D:D,MATCH(SUM!$F$3,SUM!B:B,0),0)</f>
        <v>P071</v>
      </c>
      <c r="E743" s="12">
        <f t="shared" si="15"/>
        <v>2022</v>
      </c>
      <c r="F743" s="11" t="s">
        <v>2537</v>
      </c>
      <c r="G743" s="13">
        <v>12</v>
      </c>
      <c r="H743" s="11" t="s">
        <v>2525</v>
      </c>
      <c r="I743" s="13">
        <f>SUM('21'!O$11:O$1010)</f>
        <v>0</v>
      </c>
    </row>
    <row r="745" spans="2:9" ht="12.75">
      <c r="B745" s="11" t="str">
        <f>INDEX(SUM!D:D,MATCH(SUM!$F$3,SUM!B:B,0),0)</f>
        <v>P071</v>
      </c>
      <c r="E745" s="12">
        <f aca="true" t="shared" si="16" ref="E745:E756">+$E$3</f>
        <v>2022</v>
      </c>
      <c r="F745" s="11" t="s">
        <v>2538</v>
      </c>
      <c r="G745" s="13">
        <v>1</v>
      </c>
      <c r="H745" s="11" t="s">
        <v>2503</v>
      </c>
      <c r="I745" s="13">
        <f>SUM('22'!D$11:D$1010)</f>
        <v>431</v>
      </c>
    </row>
    <row r="746" spans="2:9" ht="12.75">
      <c r="B746" s="11" t="str">
        <f>INDEX(SUM!D:D,MATCH(SUM!$F$3,SUM!B:B,0),0)</f>
        <v>P071</v>
      </c>
      <c r="E746" s="12">
        <f t="shared" si="16"/>
        <v>2022</v>
      </c>
      <c r="F746" s="11" t="s">
        <v>2539</v>
      </c>
      <c r="G746" s="13">
        <v>2</v>
      </c>
      <c r="H746" s="11" t="s">
        <v>2505</v>
      </c>
      <c r="I746" s="13">
        <f>SUM('22'!E$11:E$1010)</f>
        <v>231</v>
      </c>
    </row>
    <row r="747" spans="2:9" ht="12.75">
      <c r="B747" s="11" t="str">
        <f>INDEX(SUM!D:D,MATCH(SUM!$F$3,SUM!B:B,0),0)</f>
        <v>P071</v>
      </c>
      <c r="E747" s="12">
        <f t="shared" si="16"/>
        <v>2022</v>
      </c>
      <c r="F747" s="11" t="s">
        <v>2540</v>
      </c>
      <c r="G747" s="13">
        <v>3</v>
      </c>
      <c r="H747" s="11" t="s">
        <v>2507</v>
      </c>
      <c r="I747" s="13">
        <f>SUM('22'!F$11:F$1010)</f>
        <v>133</v>
      </c>
    </row>
    <row r="748" spans="2:9" ht="12.75">
      <c r="B748" s="11" t="str">
        <f>INDEX(SUM!D:D,MATCH(SUM!$F$3,SUM!B:B,0),0)</f>
        <v>P071</v>
      </c>
      <c r="E748" s="12">
        <f t="shared" si="16"/>
        <v>2022</v>
      </c>
      <c r="F748" s="11" t="s">
        <v>2541</v>
      </c>
      <c r="G748" s="13">
        <v>4</v>
      </c>
      <c r="H748" s="11" t="s">
        <v>2509</v>
      </c>
      <c r="I748" s="13">
        <f>SUM('22'!G$11:G$1010)</f>
        <v>30</v>
      </c>
    </row>
    <row r="749" spans="2:9" ht="12.75">
      <c r="B749" s="11" t="str">
        <f>INDEX(SUM!D:D,MATCH(SUM!$F$3,SUM!B:B,0),0)</f>
        <v>P071</v>
      </c>
      <c r="E749" s="12">
        <f t="shared" si="16"/>
        <v>2022</v>
      </c>
      <c r="F749" s="11" t="s">
        <v>2542</v>
      </c>
      <c r="G749" s="13">
        <v>5</v>
      </c>
      <c r="H749" s="11" t="s">
        <v>2511</v>
      </c>
      <c r="I749" s="13">
        <f>SUM('22'!H$11:H$1010)</f>
        <v>39</v>
      </c>
    </row>
    <row r="750" spans="2:9" ht="12.75">
      <c r="B750" s="11" t="str">
        <f>INDEX(SUM!D:D,MATCH(SUM!$F$3,SUM!B:B,0),0)</f>
        <v>P071</v>
      </c>
      <c r="E750" s="12">
        <f t="shared" si="16"/>
        <v>2022</v>
      </c>
      <c r="F750" s="11" t="s">
        <v>2543</v>
      </c>
      <c r="G750" s="13">
        <v>6</v>
      </c>
      <c r="H750" s="11" t="s">
        <v>2513</v>
      </c>
      <c r="I750" s="13">
        <f>SUM('22'!I$11:I$1010)</f>
        <v>321</v>
      </c>
    </row>
    <row r="751" spans="2:9" ht="12.75">
      <c r="B751" s="11" t="str">
        <f>INDEX(SUM!D:D,MATCH(SUM!$F$3,SUM!B:B,0),0)</f>
        <v>P071</v>
      </c>
      <c r="E751" s="12">
        <f t="shared" si="16"/>
        <v>2022</v>
      </c>
      <c r="F751" s="11" t="s">
        <v>2544</v>
      </c>
      <c r="G751" s="13">
        <v>7</v>
      </c>
      <c r="H751" s="11" t="s">
        <v>2515</v>
      </c>
      <c r="I751" s="13">
        <f>SUM('22'!J$11:J$1010)</f>
        <v>445</v>
      </c>
    </row>
    <row r="752" spans="2:9" ht="12.75">
      <c r="B752" s="11" t="str">
        <f>INDEX(SUM!D:D,MATCH(SUM!$F$3,SUM!B:B,0),0)</f>
        <v>P071</v>
      </c>
      <c r="E752" s="12">
        <f t="shared" si="16"/>
        <v>2022</v>
      </c>
      <c r="F752" s="11" t="s">
        <v>2545</v>
      </c>
      <c r="G752" s="13">
        <v>8</v>
      </c>
      <c r="H752" s="11" t="s">
        <v>2517</v>
      </c>
      <c r="I752" s="13">
        <f>SUM('22'!K$11:K$1010)</f>
        <v>65</v>
      </c>
    </row>
    <row r="753" spans="2:9" ht="12.75">
      <c r="B753" s="11" t="str">
        <f>INDEX(SUM!D:D,MATCH(SUM!$F$3,SUM!B:B,0),0)</f>
        <v>P071</v>
      </c>
      <c r="E753" s="12">
        <f t="shared" si="16"/>
        <v>2022</v>
      </c>
      <c r="F753" s="11" t="s">
        <v>2546</v>
      </c>
      <c r="G753" s="13">
        <v>9</v>
      </c>
      <c r="H753" s="11" t="s">
        <v>2519</v>
      </c>
      <c r="I753" s="13">
        <f>SUM('22'!L$11:L$1010)</f>
        <v>20</v>
      </c>
    </row>
    <row r="754" spans="2:9" ht="12.75">
      <c r="B754" s="11" t="str">
        <f>INDEX(SUM!D:D,MATCH(SUM!$F$3,SUM!B:B,0),0)</f>
        <v>P071</v>
      </c>
      <c r="E754" s="12">
        <f t="shared" si="16"/>
        <v>2022</v>
      </c>
      <c r="F754" s="11" t="s">
        <v>2547</v>
      </c>
      <c r="G754" s="13">
        <v>10</v>
      </c>
      <c r="H754" s="11" t="s">
        <v>2521</v>
      </c>
      <c r="I754" s="13">
        <f>SUM('22'!M$11:M$1010)</f>
        <v>11</v>
      </c>
    </row>
    <row r="755" spans="2:9" ht="12.75">
      <c r="B755" s="11" t="str">
        <f>INDEX(SUM!D:D,MATCH(SUM!$F$3,SUM!B:B,0),0)</f>
        <v>P071</v>
      </c>
      <c r="E755" s="12">
        <f t="shared" si="16"/>
        <v>2022</v>
      </c>
      <c r="F755" s="11" t="s">
        <v>2548</v>
      </c>
      <c r="G755" s="13">
        <v>11</v>
      </c>
      <c r="H755" s="11" t="s">
        <v>2523</v>
      </c>
      <c r="I755" s="13">
        <f>SUM('22'!N$11:N$1010)</f>
        <v>30</v>
      </c>
    </row>
    <row r="756" spans="2:9" ht="12.75">
      <c r="B756" s="11" t="str">
        <f>INDEX(SUM!D:D,MATCH(SUM!$F$3,SUM!B:B,0),0)</f>
        <v>P071</v>
      </c>
      <c r="E756" s="12">
        <f t="shared" si="16"/>
        <v>2022</v>
      </c>
      <c r="F756" s="11" t="s">
        <v>2549</v>
      </c>
      <c r="G756" s="13">
        <v>12</v>
      </c>
      <c r="H756" s="11" t="s">
        <v>2525</v>
      </c>
      <c r="I756" s="13">
        <f>SUM('22'!O$11:O$1010)</f>
        <v>155</v>
      </c>
    </row>
    <row r="758" spans="2:9" ht="12.75">
      <c r="B758" s="11" t="str">
        <f>INDEX(SUM!D:D,MATCH(SUM!$F$3,SUM!B:B,0),0)</f>
        <v>P071</v>
      </c>
      <c r="E758" s="12">
        <f aca="true" t="shared" si="17" ref="E758:E769">+$E$3</f>
        <v>2022</v>
      </c>
      <c r="F758" s="11" t="s">
        <v>2550</v>
      </c>
      <c r="G758" s="13">
        <v>1</v>
      </c>
      <c r="H758" s="11" t="s">
        <v>2503</v>
      </c>
      <c r="I758" s="13">
        <f>SUM('23'!D$11:D$1010)</f>
        <v>289</v>
      </c>
    </row>
    <row r="759" spans="2:9" ht="12.75">
      <c r="B759" s="11" t="str">
        <f>INDEX(SUM!D:D,MATCH(SUM!$F$3,SUM!B:B,0),0)</f>
        <v>P071</v>
      </c>
      <c r="E759" s="12">
        <f t="shared" si="17"/>
        <v>2022</v>
      </c>
      <c r="F759" s="11" t="s">
        <v>2551</v>
      </c>
      <c r="G759" s="13">
        <v>2</v>
      </c>
      <c r="H759" s="11" t="s">
        <v>2505</v>
      </c>
      <c r="I759" s="13">
        <f>SUM('23'!E$11:E$1010)</f>
        <v>444</v>
      </c>
    </row>
    <row r="760" spans="2:9" ht="12.75">
      <c r="B760" s="11" t="str">
        <f>INDEX(SUM!D:D,MATCH(SUM!$F$3,SUM!B:B,0),0)</f>
        <v>P071</v>
      </c>
      <c r="E760" s="12">
        <f t="shared" si="17"/>
        <v>2022</v>
      </c>
      <c r="F760" s="11" t="s">
        <v>2552</v>
      </c>
      <c r="G760" s="13">
        <v>3</v>
      </c>
      <c r="H760" s="11" t="s">
        <v>2507</v>
      </c>
      <c r="I760" s="13">
        <f>SUM('23'!F$11:F$1010)</f>
        <v>31</v>
      </c>
    </row>
    <row r="761" spans="2:9" ht="12.75">
      <c r="B761" s="11" t="str">
        <f>INDEX(SUM!D:D,MATCH(SUM!$F$3,SUM!B:B,0),0)</f>
        <v>P071</v>
      </c>
      <c r="E761" s="12">
        <f t="shared" si="17"/>
        <v>2022</v>
      </c>
      <c r="F761" s="11" t="s">
        <v>2553</v>
      </c>
      <c r="G761" s="13">
        <v>4</v>
      </c>
      <c r="H761" s="11" t="s">
        <v>2509</v>
      </c>
      <c r="I761" s="13">
        <f>SUM('23'!G$11:G$1010)</f>
        <v>3</v>
      </c>
    </row>
    <row r="762" spans="2:9" ht="12.75">
      <c r="B762" s="11" t="str">
        <f>INDEX(SUM!D:D,MATCH(SUM!$F$3,SUM!B:B,0),0)</f>
        <v>P071</v>
      </c>
      <c r="E762" s="12">
        <f t="shared" si="17"/>
        <v>2022</v>
      </c>
      <c r="F762" s="11" t="s">
        <v>2554</v>
      </c>
      <c r="G762" s="13">
        <v>5</v>
      </c>
      <c r="H762" s="11" t="s">
        <v>2511</v>
      </c>
      <c r="I762" s="13">
        <f>SUM('23'!H$11:H$1010)</f>
        <v>2</v>
      </c>
    </row>
    <row r="763" spans="2:9" ht="12.75">
      <c r="B763" s="11" t="str">
        <f>INDEX(SUM!D:D,MATCH(SUM!$F$3,SUM!B:B,0),0)</f>
        <v>P071</v>
      </c>
      <c r="E763" s="12">
        <f t="shared" si="17"/>
        <v>2022</v>
      </c>
      <c r="F763" s="11" t="s">
        <v>2555</v>
      </c>
      <c r="G763" s="13">
        <v>6</v>
      </c>
      <c r="H763" s="11" t="s">
        <v>2513</v>
      </c>
      <c r="I763" s="13">
        <f>SUM('23'!I$11:I$1010)</f>
        <v>101</v>
      </c>
    </row>
    <row r="764" spans="2:9" ht="12.75">
      <c r="B764" s="11" t="str">
        <f>INDEX(SUM!D:D,MATCH(SUM!$F$3,SUM!B:B,0),0)</f>
        <v>P071</v>
      </c>
      <c r="E764" s="12">
        <f t="shared" si="17"/>
        <v>2022</v>
      </c>
      <c r="F764" s="11" t="s">
        <v>2556</v>
      </c>
      <c r="G764" s="13">
        <v>7</v>
      </c>
      <c r="H764" s="11" t="s">
        <v>2515</v>
      </c>
      <c r="I764" s="13">
        <f>SUM('23'!J$11:J$1010)</f>
        <v>141</v>
      </c>
    </row>
    <row r="765" spans="2:9" ht="12.75">
      <c r="B765" s="11" t="str">
        <f>INDEX(SUM!D:D,MATCH(SUM!$F$3,SUM!B:B,0),0)</f>
        <v>P071</v>
      </c>
      <c r="E765" s="12">
        <f t="shared" si="17"/>
        <v>2022</v>
      </c>
      <c r="F765" s="11" t="s">
        <v>2557</v>
      </c>
      <c r="G765" s="13">
        <v>8</v>
      </c>
      <c r="H765" s="11" t="s">
        <v>2517</v>
      </c>
      <c r="I765" s="13">
        <f>SUM('23'!K$11:K$1010)</f>
        <v>7</v>
      </c>
    </row>
    <row r="766" spans="2:9" ht="12.75">
      <c r="B766" s="11" t="str">
        <f>INDEX(SUM!D:D,MATCH(SUM!$F$3,SUM!B:B,0),0)</f>
        <v>P071</v>
      </c>
      <c r="E766" s="12">
        <f t="shared" si="17"/>
        <v>2022</v>
      </c>
      <c r="F766" s="11" t="s">
        <v>2558</v>
      </c>
      <c r="G766" s="13">
        <v>9</v>
      </c>
      <c r="H766" s="11" t="s">
        <v>2519</v>
      </c>
      <c r="I766" s="13">
        <f>SUM('23'!L$11:L$1010)</f>
        <v>0</v>
      </c>
    </row>
    <row r="767" spans="2:9" ht="12.75">
      <c r="B767" s="11" t="str">
        <f>INDEX(SUM!D:D,MATCH(SUM!$F$3,SUM!B:B,0),0)</f>
        <v>P071</v>
      </c>
      <c r="E767" s="12">
        <f t="shared" si="17"/>
        <v>2022</v>
      </c>
      <c r="F767" s="11" t="s">
        <v>2559</v>
      </c>
      <c r="G767" s="13">
        <v>10</v>
      </c>
      <c r="H767" s="11" t="s">
        <v>2521</v>
      </c>
      <c r="I767" s="13">
        <f>SUM('23'!M$11:M$1010)</f>
        <v>0</v>
      </c>
    </row>
    <row r="768" spans="2:9" ht="12.75">
      <c r="B768" s="11" t="str">
        <f>INDEX(SUM!D:D,MATCH(SUM!$F$3,SUM!B:B,0),0)</f>
        <v>P071</v>
      </c>
      <c r="E768" s="12">
        <f t="shared" si="17"/>
        <v>2022</v>
      </c>
      <c r="F768" s="11" t="s">
        <v>2560</v>
      </c>
      <c r="G768" s="13">
        <v>11</v>
      </c>
      <c r="H768" s="11" t="s">
        <v>2523</v>
      </c>
      <c r="I768" s="13">
        <f>SUM('23'!N$11:N$1010)</f>
        <v>18</v>
      </c>
    </row>
    <row r="769" spans="2:9" ht="12.75">
      <c r="B769" s="11" t="str">
        <f>INDEX(SUM!D:D,MATCH(SUM!$F$3,SUM!B:B,0),0)</f>
        <v>P071</v>
      </c>
      <c r="E769" s="12">
        <f t="shared" si="17"/>
        <v>2022</v>
      </c>
      <c r="F769" s="11" t="s">
        <v>2561</v>
      </c>
      <c r="G769" s="13">
        <v>12</v>
      </c>
      <c r="H769" s="11" t="s">
        <v>2525</v>
      </c>
      <c r="I769" s="13">
        <f>SUM('23'!O$11:O$1010)</f>
        <v>44</v>
      </c>
    </row>
    <row r="771" spans="2:9" ht="12.75">
      <c r="B771" s="11" t="str">
        <f>INDEX(SUM!D:D,MATCH(SUM!$F$3,SUM!B:B,0),0)</f>
        <v>P071</v>
      </c>
      <c r="E771" s="12">
        <f aca="true" t="shared" si="18" ref="E771:E782">+$E$3</f>
        <v>2022</v>
      </c>
      <c r="F771" s="11" t="s">
        <v>2562</v>
      </c>
      <c r="G771" s="13">
        <v>1</v>
      </c>
      <c r="H771" s="11" t="s">
        <v>2503</v>
      </c>
      <c r="I771" s="13">
        <f>SUM('24'!D$11:D$1010)</f>
        <v>2</v>
      </c>
    </row>
    <row r="772" spans="2:9" ht="12.75">
      <c r="B772" s="11" t="str">
        <f>INDEX(SUM!D:D,MATCH(SUM!$F$3,SUM!B:B,0),0)</f>
        <v>P071</v>
      </c>
      <c r="E772" s="12">
        <f t="shared" si="18"/>
        <v>2022</v>
      </c>
      <c r="F772" s="11" t="s">
        <v>2563</v>
      </c>
      <c r="G772" s="13">
        <v>2</v>
      </c>
      <c r="H772" s="11" t="s">
        <v>2505</v>
      </c>
      <c r="I772" s="13">
        <f>SUM('24'!E$11:E$1010)</f>
        <v>5</v>
      </c>
    </row>
    <row r="773" spans="2:9" ht="12.75">
      <c r="B773" s="11" t="str">
        <f>INDEX(SUM!D:D,MATCH(SUM!$F$3,SUM!B:B,0),0)</f>
        <v>P071</v>
      </c>
      <c r="E773" s="12">
        <f t="shared" si="18"/>
        <v>2022</v>
      </c>
      <c r="F773" s="11" t="s">
        <v>2564</v>
      </c>
      <c r="G773" s="13">
        <v>3</v>
      </c>
      <c r="H773" s="11" t="s">
        <v>2507</v>
      </c>
      <c r="I773" s="13">
        <f>SUM('24'!F$11:F$1010)</f>
        <v>1</v>
      </c>
    </row>
    <row r="774" spans="2:9" ht="12.75">
      <c r="B774" s="11" t="str">
        <f>INDEX(SUM!D:D,MATCH(SUM!$F$3,SUM!B:B,0),0)</f>
        <v>P071</v>
      </c>
      <c r="E774" s="12">
        <f t="shared" si="18"/>
        <v>2022</v>
      </c>
      <c r="F774" s="11" t="s">
        <v>2565</v>
      </c>
      <c r="G774" s="13">
        <v>4</v>
      </c>
      <c r="H774" s="11" t="s">
        <v>2509</v>
      </c>
      <c r="I774" s="13">
        <f>SUM('24'!G$11:G$1010)</f>
        <v>0</v>
      </c>
    </row>
    <row r="775" spans="2:9" ht="12.75">
      <c r="B775" s="11" t="str">
        <f>INDEX(SUM!D:D,MATCH(SUM!$F$3,SUM!B:B,0),0)</f>
        <v>P071</v>
      </c>
      <c r="E775" s="12">
        <f t="shared" si="18"/>
        <v>2022</v>
      </c>
      <c r="F775" s="11" t="s">
        <v>2566</v>
      </c>
      <c r="G775" s="13">
        <v>5</v>
      </c>
      <c r="H775" s="11" t="s">
        <v>2511</v>
      </c>
      <c r="I775" s="13">
        <f>SUM('24'!H$11:H$1010)</f>
        <v>4</v>
      </c>
    </row>
    <row r="776" spans="2:9" ht="12.75">
      <c r="B776" s="11" t="str">
        <f>INDEX(SUM!D:D,MATCH(SUM!$F$3,SUM!B:B,0),0)</f>
        <v>P071</v>
      </c>
      <c r="E776" s="12">
        <f t="shared" si="18"/>
        <v>2022</v>
      </c>
      <c r="F776" s="11" t="s">
        <v>2567</v>
      </c>
      <c r="G776" s="13">
        <v>6</v>
      </c>
      <c r="H776" s="11" t="s">
        <v>2513</v>
      </c>
      <c r="I776" s="13">
        <f>SUM('24'!I$11:I$1010)</f>
        <v>7</v>
      </c>
    </row>
    <row r="777" spans="2:9" ht="12.75">
      <c r="B777" s="11" t="str">
        <f>INDEX(SUM!D:D,MATCH(SUM!$F$3,SUM!B:B,0),0)</f>
        <v>P071</v>
      </c>
      <c r="E777" s="12">
        <f t="shared" si="18"/>
        <v>2022</v>
      </c>
      <c r="F777" s="11" t="s">
        <v>2568</v>
      </c>
      <c r="G777" s="13">
        <v>7</v>
      </c>
      <c r="H777" s="11" t="s">
        <v>2515</v>
      </c>
      <c r="I777" s="13">
        <f>SUM('24'!J$11:J$1010)</f>
        <v>4</v>
      </c>
    </row>
    <row r="778" spans="2:9" ht="12.75">
      <c r="B778" s="11" t="str">
        <f>INDEX(SUM!D:D,MATCH(SUM!$F$3,SUM!B:B,0),0)</f>
        <v>P071</v>
      </c>
      <c r="E778" s="12">
        <f t="shared" si="18"/>
        <v>2022</v>
      </c>
      <c r="F778" s="11" t="s">
        <v>2569</v>
      </c>
      <c r="G778" s="13">
        <v>8</v>
      </c>
      <c r="H778" s="11" t="s">
        <v>2517</v>
      </c>
      <c r="I778" s="13">
        <f>SUM('24'!K$11:K$1010)</f>
        <v>2</v>
      </c>
    </row>
    <row r="779" spans="2:9" ht="12.75">
      <c r="B779" s="11" t="str">
        <f>INDEX(SUM!D:D,MATCH(SUM!$F$3,SUM!B:B,0),0)</f>
        <v>P071</v>
      </c>
      <c r="E779" s="12">
        <f t="shared" si="18"/>
        <v>2022</v>
      </c>
      <c r="F779" s="11" t="s">
        <v>2570</v>
      </c>
      <c r="G779" s="13">
        <v>9</v>
      </c>
      <c r="H779" s="11" t="s">
        <v>2519</v>
      </c>
      <c r="I779" s="13">
        <f>SUM('24'!L$11:L$1010)</f>
        <v>0</v>
      </c>
    </row>
    <row r="780" spans="2:9" ht="12.75">
      <c r="B780" s="11" t="str">
        <f>INDEX(SUM!D:D,MATCH(SUM!$F$3,SUM!B:B,0),0)</f>
        <v>P071</v>
      </c>
      <c r="E780" s="12">
        <f t="shared" si="18"/>
        <v>2022</v>
      </c>
      <c r="F780" s="11" t="s">
        <v>2571</v>
      </c>
      <c r="G780" s="13">
        <v>10</v>
      </c>
      <c r="H780" s="11" t="s">
        <v>2521</v>
      </c>
      <c r="I780" s="13">
        <f>SUM('24'!M$11:M$1010)</f>
        <v>0</v>
      </c>
    </row>
    <row r="781" spans="2:9" ht="12.75">
      <c r="B781" s="11" t="str">
        <f>INDEX(SUM!D:D,MATCH(SUM!$F$3,SUM!B:B,0),0)</f>
        <v>P071</v>
      </c>
      <c r="E781" s="12">
        <f t="shared" si="18"/>
        <v>2022</v>
      </c>
      <c r="F781" s="11" t="s">
        <v>2572</v>
      </c>
      <c r="G781" s="13">
        <v>11</v>
      </c>
      <c r="H781" s="11" t="s">
        <v>2523</v>
      </c>
      <c r="I781" s="13">
        <f>SUM('24'!N$11:N$1010)</f>
        <v>0</v>
      </c>
    </row>
    <row r="782" spans="2:9" ht="12.75">
      <c r="B782" s="11" t="str">
        <f>INDEX(SUM!D:D,MATCH(SUM!$F$3,SUM!B:B,0),0)</f>
        <v>P071</v>
      </c>
      <c r="E782" s="12">
        <f t="shared" si="18"/>
        <v>2022</v>
      </c>
      <c r="F782" s="11" t="s">
        <v>2573</v>
      </c>
      <c r="G782" s="13">
        <v>12</v>
      </c>
      <c r="H782" s="11" t="s">
        <v>2525</v>
      </c>
      <c r="I782" s="13">
        <f>SUM('24'!O$11:O$1010)</f>
        <v>0</v>
      </c>
    </row>
    <row r="784" spans="2:9" ht="12.75">
      <c r="B784" s="11" t="str">
        <f>INDEX(SUM!D:D,MATCH(SUM!$F$3,SUM!B:B,0),0)</f>
        <v>P071</v>
      </c>
      <c r="E784" s="12">
        <f aca="true" t="shared" si="19" ref="E784:E795">+$E$3</f>
        <v>2022</v>
      </c>
      <c r="F784" s="11" t="s">
        <v>2574</v>
      </c>
      <c r="G784" s="13">
        <v>1</v>
      </c>
      <c r="H784" s="11" t="s">
        <v>2503</v>
      </c>
      <c r="I784" s="13">
        <f>SUM('25'!D$11:D$1010)</f>
        <v>45</v>
      </c>
    </row>
    <row r="785" spans="2:9" ht="12.75">
      <c r="B785" s="11" t="str">
        <f>INDEX(SUM!D:D,MATCH(SUM!$F$3,SUM!B:B,0),0)</f>
        <v>P071</v>
      </c>
      <c r="E785" s="12">
        <f t="shared" si="19"/>
        <v>2022</v>
      </c>
      <c r="F785" s="11" t="s">
        <v>2575</v>
      </c>
      <c r="G785" s="13">
        <v>2</v>
      </c>
      <c r="H785" s="11" t="s">
        <v>2505</v>
      </c>
      <c r="I785" s="13">
        <f>SUM('25'!E$11:E$1010)</f>
        <v>107</v>
      </c>
    </row>
    <row r="786" spans="2:9" ht="12.75">
      <c r="B786" s="11" t="str">
        <f>INDEX(SUM!D:D,MATCH(SUM!$F$3,SUM!B:B,0),0)</f>
        <v>P071</v>
      </c>
      <c r="E786" s="12">
        <f t="shared" si="19"/>
        <v>2022</v>
      </c>
      <c r="F786" s="11" t="s">
        <v>2576</v>
      </c>
      <c r="G786" s="13">
        <v>3</v>
      </c>
      <c r="H786" s="11" t="s">
        <v>2507</v>
      </c>
      <c r="I786" s="13">
        <f>SUM('25'!F$11:F$1010)</f>
        <v>91</v>
      </c>
    </row>
    <row r="787" spans="2:9" ht="12.75">
      <c r="B787" s="11" t="str">
        <f>INDEX(SUM!D:D,MATCH(SUM!$F$3,SUM!B:B,0),0)</f>
        <v>P071</v>
      </c>
      <c r="E787" s="12">
        <f t="shared" si="19"/>
        <v>2022</v>
      </c>
      <c r="F787" s="11" t="s">
        <v>2577</v>
      </c>
      <c r="G787" s="13">
        <v>4</v>
      </c>
      <c r="H787" s="11" t="s">
        <v>2509</v>
      </c>
      <c r="I787" s="13">
        <f>SUM('25'!G$11:G$1010)</f>
        <v>61</v>
      </c>
    </row>
    <row r="788" spans="2:9" ht="12.75">
      <c r="B788" s="11" t="str">
        <f>INDEX(SUM!D:D,MATCH(SUM!$F$3,SUM!B:B,0),0)</f>
        <v>P071</v>
      </c>
      <c r="E788" s="12">
        <f t="shared" si="19"/>
        <v>2022</v>
      </c>
      <c r="F788" s="11" t="s">
        <v>2578</v>
      </c>
      <c r="G788" s="13">
        <v>5</v>
      </c>
      <c r="H788" s="11" t="s">
        <v>2511</v>
      </c>
      <c r="I788" s="13">
        <f>SUM('25'!H$11:H$1010)</f>
        <v>69</v>
      </c>
    </row>
    <row r="789" spans="2:9" ht="12.75">
      <c r="B789" s="11" t="str">
        <f>INDEX(SUM!D:D,MATCH(SUM!$F$3,SUM!B:B,0),0)</f>
        <v>P071</v>
      </c>
      <c r="E789" s="12">
        <f t="shared" si="19"/>
        <v>2022</v>
      </c>
      <c r="F789" s="11" t="s">
        <v>2579</v>
      </c>
      <c r="G789" s="13">
        <v>6</v>
      </c>
      <c r="H789" s="11" t="s">
        <v>2513</v>
      </c>
      <c r="I789" s="13">
        <f>SUM('25'!I$11:I$1010)</f>
        <v>109</v>
      </c>
    </row>
    <row r="790" spans="2:9" ht="12.75">
      <c r="B790" s="11" t="str">
        <f>INDEX(SUM!D:D,MATCH(SUM!$F$3,SUM!B:B,0),0)</f>
        <v>P071</v>
      </c>
      <c r="E790" s="12">
        <f t="shared" si="19"/>
        <v>2022</v>
      </c>
      <c r="F790" s="11" t="s">
        <v>2580</v>
      </c>
      <c r="G790" s="13">
        <v>7</v>
      </c>
      <c r="H790" s="11" t="s">
        <v>2515</v>
      </c>
      <c r="I790" s="13">
        <f>SUM('25'!J$11:J$1010)</f>
        <v>65</v>
      </c>
    </row>
    <row r="791" spans="2:9" ht="12.75">
      <c r="B791" s="11" t="str">
        <f>INDEX(SUM!D:D,MATCH(SUM!$F$3,SUM!B:B,0),0)</f>
        <v>P071</v>
      </c>
      <c r="E791" s="12">
        <f t="shared" si="19"/>
        <v>2022</v>
      </c>
      <c r="F791" s="11" t="s">
        <v>2581</v>
      </c>
      <c r="G791" s="13">
        <v>8</v>
      </c>
      <c r="H791" s="11" t="s">
        <v>2517</v>
      </c>
      <c r="I791" s="13">
        <f>SUM('25'!K$11:K$1010)</f>
        <v>12</v>
      </c>
    </row>
    <row r="792" spans="2:9" ht="12.75">
      <c r="B792" s="11" t="str">
        <f>INDEX(SUM!D:D,MATCH(SUM!$F$3,SUM!B:B,0),0)</f>
        <v>P071</v>
      </c>
      <c r="E792" s="12">
        <f t="shared" si="19"/>
        <v>2022</v>
      </c>
      <c r="F792" s="11" t="s">
        <v>2582</v>
      </c>
      <c r="G792" s="13">
        <v>9</v>
      </c>
      <c r="H792" s="11" t="s">
        <v>2519</v>
      </c>
      <c r="I792" s="13">
        <f>SUM('25'!L$11:L$1010)</f>
        <v>0</v>
      </c>
    </row>
    <row r="793" spans="2:9" ht="12.75">
      <c r="B793" s="11" t="str">
        <f>INDEX(SUM!D:D,MATCH(SUM!$F$3,SUM!B:B,0),0)</f>
        <v>P071</v>
      </c>
      <c r="E793" s="12">
        <f t="shared" si="19"/>
        <v>2022</v>
      </c>
      <c r="F793" s="11" t="s">
        <v>2583</v>
      </c>
      <c r="G793" s="13">
        <v>10</v>
      </c>
      <c r="H793" s="11" t="s">
        <v>2521</v>
      </c>
      <c r="I793" s="13">
        <f>SUM('25'!M$11:M$1010)</f>
        <v>15</v>
      </c>
    </row>
    <row r="794" spans="2:9" ht="12.75">
      <c r="B794" s="11" t="str">
        <f>INDEX(SUM!D:D,MATCH(SUM!$F$3,SUM!B:B,0),0)</f>
        <v>P071</v>
      </c>
      <c r="E794" s="12">
        <f t="shared" si="19"/>
        <v>2022</v>
      </c>
      <c r="F794" s="11" t="s">
        <v>2584</v>
      </c>
      <c r="G794" s="13">
        <v>11</v>
      </c>
      <c r="H794" s="11" t="s">
        <v>2523</v>
      </c>
      <c r="I794" s="13">
        <f>SUM('25'!N$11:N$1010)</f>
        <v>14</v>
      </c>
    </row>
    <row r="795" spans="2:9" ht="12.75">
      <c r="B795" s="11" t="str">
        <f>INDEX(SUM!D:D,MATCH(SUM!$F$3,SUM!B:B,0),0)</f>
        <v>P071</v>
      </c>
      <c r="E795" s="12">
        <f t="shared" si="19"/>
        <v>2022</v>
      </c>
      <c r="F795" s="11" t="s">
        <v>2585</v>
      </c>
      <c r="G795" s="13">
        <v>12</v>
      </c>
      <c r="H795" s="11" t="s">
        <v>2525</v>
      </c>
      <c r="I795" s="13">
        <f>SUM('25'!O$11:O$1010)</f>
        <v>2</v>
      </c>
    </row>
    <row r="797" spans="2:9" ht="12.75">
      <c r="B797" s="11" t="str">
        <f>INDEX(SUM!D:D,MATCH(SUM!$F$3,SUM!B:B,0),0)</f>
        <v>P071</v>
      </c>
      <c r="E797" s="12">
        <f aca="true" t="shared" si="20" ref="E797:E808">+$E$3</f>
        <v>2022</v>
      </c>
      <c r="F797" s="11" t="s">
        <v>2586</v>
      </c>
      <c r="G797" s="13">
        <v>1</v>
      </c>
      <c r="H797" s="11" t="s">
        <v>2503</v>
      </c>
      <c r="I797" s="13">
        <f>SUM('26'!D$11:D$1010)</f>
        <v>1</v>
      </c>
    </row>
    <row r="798" spans="2:9" ht="12.75">
      <c r="B798" s="11" t="str">
        <f>INDEX(SUM!D:D,MATCH(SUM!$F$3,SUM!B:B,0),0)</f>
        <v>P071</v>
      </c>
      <c r="E798" s="12">
        <f t="shared" si="20"/>
        <v>2022</v>
      </c>
      <c r="F798" s="11" t="s">
        <v>2587</v>
      </c>
      <c r="G798" s="13">
        <v>2</v>
      </c>
      <c r="H798" s="11" t="s">
        <v>2505</v>
      </c>
      <c r="I798" s="13">
        <f>SUM('26'!E$11:E$1010)</f>
        <v>1</v>
      </c>
    </row>
    <row r="799" spans="2:9" ht="12.75">
      <c r="B799" s="11" t="str">
        <f>INDEX(SUM!D:D,MATCH(SUM!$F$3,SUM!B:B,0),0)</f>
        <v>P071</v>
      </c>
      <c r="E799" s="12">
        <f t="shared" si="20"/>
        <v>2022</v>
      </c>
      <c r="F799" s="11" t="s">
        <v>2588</v>
      </c>
      <c r="G799" s="13">
        <v>3</v>
      </c>
      <c r="H799" s="11" t="s">
        <v>2507</v>
      </c>
      <c r="I799" s="13">
        <f>SUM('26'!F$11:F$1010)</f>
        <v>0</v>
      </c>
    </row>
    <row r="800" spans="2:9" ht="12.75">
      <c r="B800" s="11" t="str">
        <f>INDEX(SUM!D:D,MATCH(SUM!$F$3,SUM!B:B,0),0)</f>
        <v>P071</v>
      </c>
      <c r="E800" s="12">
        <f t="shared" si="20"/>
        <v>2022</v>
      </c>
      <c r="F800" s="11" t="s">
        <v>2589</v>
      </c>
      <c r="G800" s="13">
        <v>4</v>
      </c>
      <c r="H800" s="11" t="s">
        <v>2509</v>
      </c>
      <c r="I800" s="13">
        <f>SUM('26'!G$11:G$1010)</f>
        <v>0</v>
      </c>
    </row>
    <row r="801" spans="2:9" ht="12.75">
      <c r="B801" s="11" t="str">
        <f>INDEX(SUM!D:D,MATCH(SUM!$F$3,SUM!B:B,0),0)</f>
        <v>P071</v>
      </c>
      <c r="E801" s="12">
        <f t="shared" si="20"/>
        <v>2022</v>
      </c>
      <c r="F801" s="11" t="s">
        <v>2590</v>
      </c>
      <c r="G801" s="13">
        <v>5</v>
      </c>
      <c r="H801" s="11" t="s">
        <v>2511</v>
      </c>
      <c r="I801" s="13">
        <f>SUM('26'!H$11:H$1010)</f>
        <v>0</v>
      </c>
    </row>
    <row r="802" spans="2:9" ht="12.75">
      <c r="B802" s="11" t="str">
        <f>INDEX(SUM!D:D,MATCH(SUM!$F$3,SUM!B:B,0),0)</f>
        <v>P071</v>
      </c>
      <c r="E802" s="12">
        <f t="shared" si="20"/>
        <v>2022</v>
      </c>
      <c r="F802" s="11" t="s">
        <v>2591</v>
      </c>
      <c r="G802" s="13">
        <v>6</v>
      </c>
      <c r="H802" s="11" t="s">
        <v>2513</v>
      </c>
      <c r="I802" s="13">
        <f>SUM('26'!I$11:I$1010)</f>
        <v>0</v>
      </c>
    </row>
    <row r="803" spans="2:9" ht="12.75">
      <c r="B803" s="11" t="str">
        <f>INDEX(SUM!D:D,MATCH(SUM!$F$3,SUM!B:B,0),0)</f>
        <v>P071</v>
      </c>
      <c r="E803" s="12">
        <f t="shared" si="20"/>
        <v>2022</v>
      </c>
      <c r="F803" s="11" t="s">
        <v>2592</v>
      </c>
      <c r="G803" s="13">
        <v>7</v>
      </c>
      <c r="H803" s="11" t="s">
        <v>2515</v>
      </c>
      <c r="I803" s="13">
        <f>SUM('26'!J$11:J$1010)</f>
        <v>1</v>
      </c>
    </row>
    <row r="804" spans="2:9" ht="12.75">
      <c r="B804" s="11" t="str">
        <f>INDEX(SUM!D:D,MATCH(SUM!$F$3,SUM!B:B,0),0)</f>
        <v>P071</v>
      </c>
      <c r="E804" s="12">
        <f t="shared" si="20"/>
        <v>2022</v>
      </c>
      <c r="F804" s="11" t="s">
        <v>2593</v>
      </c>
      <c r="G804" s="13">
        <v>8</v>
      </c>
      <c r="H804" s="11" t="s">
        <v>2517</v>
      </c>
      <c r="I804" s="13">
        <f>SUM('26'!K$11:K$1010)</f>
        <v>0</v>
      </c>
    </row>
    <row r="805" spans="2:9" ht="12.75">
      <c r="B805" s="11" t="str">
        <f>INDEX(SUM!D:D,MATCH(SUM!$F$3,SUM!B:B,0),0)</f>
        <v>P071</v>
      </c>
      <c r="E805" s="12">
        <f t="shared" si="20"/>
        <v>2022</v>
      </c>
      <c r="F805" s="11" t="s">
        <v>2594</v>
      </c>
      <c r="G805" s="13">
        <v>9</v>
      </c>
      <c r="H805" s="11" t="s">
        <v>2519</v>
      </c>
      <c r="I805" s="13">
        <f>SUM('26'!L$11:L$1010)</f>
        <v>0</v>
      </c>
    </row>
    <row r="806" spans="2:9" ht="12.75">
      <c r="B806" s="11" t="str">
        <f>INDEX(SUM!D:D,MATCH(SUM!$F$3,SUM!B:B,0),0)</f>
        <v>P071</v>
      </c>
      <c r="E806" s="12">
        <f t="shared" si="20"/>
        <v>2022</v>
      </c>
      <c r="F806" s="11" t="s">
        <v>2595</v>
      </c>
      <c r="G806" s="13">
        <v>10</v>
      </c>
      <c r="H806" s="11" t="s">
        <v>2521</v>
      </c>
      <c r="I806" s="13">
        <f>SUM('26'!M$11:M$1010)</f>
        <v>0</v>
      </c>
    </row>
    <row r="807" spans="2:9" ht="12.75">
      <c r="B807" s="11" t="str">
        <f>INDEX(SUM!D:D,MATCH(SUM!$F$3,SUM!B:B,0),0)</f>
        <v>P071</v>
      </c>
      <c r="E807" s="12">
        <f t="shared" si="20"/>
        <v>2022</v>
      </c>
      <c r="F807" s="11" t="s">
        <v>2596</v>
      </c>
      <c r="G807" s="13">
        <v>11</v>
      </c>
      <c r="H807" s="11" t="s">
        <v>2523</v>
      </c>
      <c r="I807" s="13">
        <f>SUM('26'!N$11:N$1010)</f>
        <v>0</v>
      </c>
    </row>
    <row r="808" spans="2:9" ht="12.75">
      <c r="B808" s="11" t="str">
        <f>INDEX(SUM!D:D,MATCH(SUM!$F$3,SUM!B:B,0),0)</f>
        <v>P071</v>
      </c>
      <c r="E808" s="12">
        <f t="shared" si="20"/>
        <v>2022</v>
      </c>
      <c r="F808" s="11" t="s">
        <v>2597</v>
      </c>
      <c r="G808" s="13">
        <v>12</v>
      </c>
      <c r="H808" s="11" t="s">
        <v>2525</v>
      </c>
      <c r="I808" s="13">
        <f>SUM('26'!O$11:O$1010)</f>
        <v>0</v>
      </c>
    </row>
    <row r="810" spans="2:9" ht="12.75">
      <c r="B810" s="11" t="str">
        <f>INDEX(SUM!D:D,MATCH(SUM!$F$3,SUM!B:B,0),0)</f>
        <v>P071</v>
      </c>
      <c r="E810" s="12">
        <f aca="true" t="shared" si="21" ref="E810:E822">+$E$3</f>
        <v>2022</v>
      </c>
      <c r="F810" s="11" t="s">
        <v>2598</v>
      </c>
      <c r="G810" s="13">
        <v>1</v>
      </c>
      <c r="H810" s="13" t="str">
        <f>'27'!B10</f>
        <v>Covid 19 *</v>
      </c>
      <c r="I810" s="13">
        <f>'27'!C10</f>
        <v>4</v>
      </c>
    </row>
    <row r="811" spans="2:9" ht="12.75">
      <c r="B811" s="11" t="str">
        <f>INDEX(SUM!D:D,MATCH(SUM!$F$3,SUM!B:B,0),0)</f>
        <v>P071</v>
      </c>
      <c r="E811" s="12">
        <f t="shared" si="21"/>
        <v>2022</v>
      </c>
      <c r="F811" s="11" t="s">
        <v>2599</v>
      </c>
      <c r="G811" s="13">
        <v>2</v>
      </c>
      <c r="H811" s="13" t="str">
        <f>'27'!B11</f>
        <v>Neoplasias malignas</v>
      </c>
      <c r="I811" s="13">
        <f>'27'!C11</f>
        <v>2</v>
      </c>
    </row>
    <row r="812" spans="2:9" ht="12.75">
      <c r="B812" s="11" t="str">
        <f>INDEX(SUM!D:D,MATCH(SUM!$F$3,SUM!B:B,0),0)</f>
        <v>P071</v>
      </c>
      <c r="E812" s="12">
        <f t="shared" si="21"/>
        <v>2022</v>
      </c>
      <c r="F812" s="11" t="s">
        <v>2600</v>
      </c>
      <c r="G812" s="13">
        <v>3</v>
      </c>
      <c r="H812" s="13" t="str">
        <f>'27'!B12</f>
        <v>Diabetes mellitus</v>
      </c>
      <c r="I812" s="13">
        <f>'27'!C12</f>
        <v>4</v>
      </c>
    </row>
    <row r="813" spans="2:9" ht="12.75">
      <c r="B813" s="11" t="str">
        <f>INDEX(SUM!D:D,MATCH(SUM!$F$3,SUM!B:B,0),0)</f>
        <v>P071</v>
      </c>
      <c r="E813" s="12">
        <f t="shared" si="21"/>
        <v>2022</v>
      </c>
      <c r="F813" s="11" t="s">
        <v>2601</v>
      </c>
      <c r="G813" s="13">
        <v>4</v>
      </c>
      <c r="H813" s="13" t="str">
        <f>'27'!B13</f>
        <v>Doenças isquêmicas do coração</v>
      </c>
      <c r="I813" s="13">
        <f>'27'!C13</f>
        <v>14</v>
      </c>
    </row>
    <row r="814" spans="2:9" ht="12.75">
      <c r="B814" s="11" t="str">
        <f>INDEX(SUM!D:D,MATCH(SUM!$F$3,SUM!B:B,0),0)</f>
        <v>P071</v>
      </c>
      <c r="E814" s="12">
        <f t="shared" si="21"/>
        <v>2022</v>
      </c>
      <c r="F814" s="11" t="s">
        <v>2602</v>
      </c>
      <c r="G814" s="13">
        <v>7</v>
      </c>
      <c r="H814" s="13" t="str">
        <f>'27'!B14</f>
        <v>Doenças cerebrovasculares</v>
      </c>
      <c r="I814" s="13">
        <f>'27'!C14</f>
        <v>5</v>
      </c>
    </row>
    <row r="815" spans="2:9" ht="12.75">
      <c r="B815" s="11" t="str">
        <f>INDEX(SUM!D:D,MATCH(SUM!$F$3,SUM!B:B,0),0)</f>
        <v>P071</v>
      </c>
      <c r="E815" s="12">
        <f t="shared" si="21"/>
        <v>2022</v>
      </c>
      <c r="F815" s="11" t="s">
        <v>2603</v>
      </c>
      <c r="G815" s="13">
        <v>8</v>
      </c>
      <c r="H815" s="13" t="str">
        <f>'27'!B15</f>
        <v>Influenza [gripe] e pneumonia</v>
      </c>
      <c r="I815" s="13">
        <f>'27'!C15</f>
        <v>10</v>
      </c>
    </row>
    <row r="816" spans="2:9" ht="12.75">
      <c r="B816" s="11" t="str">
        <f>INDEX(SUM!D:D,MATCH(SUM!$F$3,SUM!B:B,0),0)</f>
        <v>P071</v>
      </c>
      <c r="E816" s="12">
        <f t="shared" si="21"/>
        <v>2022</v>
      </c>
      <c r="F816" s="11" t="s">
        <v>2604</v>
      </c>
      <c r="G816" s="13">
        <v>9</v>
      </c>
      <c r="H816" s="13" t="str">
        <f>'27'!B16</f>
        <v>Outras doenças do aparelho respiratório</v>
      </c>
      <c r="I816" s="13">
        <f>'27'!C16</f>
        <v>2</v>
      </c>
    </row>
    <row r="817" spans="2:9" ht="12.75">
      <c r="B817" s="11" t="str">
        <f>INDEX(SUM!D:D,MATCH(SUM!$F$3,SUM!B:B,0),0)</f>
        <v>P071</v>
      </c>
      <c r="E817" s="12">
        <f t="shared" si="21"/>
        <v>2022</v>
      </c>
      <c r="F817" s="11" t="s">
        <v>2605</v>
      </c>
      <c r="G817" s="13">
        <v>10</v>
      </c>
      <c r="H817" s="13" t="str">
        <f>'27'!B17</f>
        <v>Acidentes</v>
      </c>
      <c r="I817" s="13">
        <f>'27'!C17</f>
        <v>3</v>
      </c>
    </row>
    <row r="818" spans="2:9" ht="12.75">
      <c r="B818" s="11" t="str">
        <f>INDEX(SUM!D:D,MATCH(SUM!$F$3,SUM!B:B,0),0)</f>
        <v>P071</v>
      </c>
      <c r="E818" s="12">
        <f t="shared" si="21"/>
        <v>2022</v>
      </c>
      <c r="F818" s="11" t="s">
        <v>2606</v>
      </c>
      <c r="G818" s="13">
        <v>11</v>
      </c>
      <c r="H818" s="13" t="str">
        <f>'27'!B18</f>
        <v>Agressões</v>
      </c>
      <c r="I818" s="13">
        <f>'27'!C18</f>
        <v>2</v>
      </c>
    </row>
    <row r="819" spans="2:9" ht="12.75">
      <c r="B819" s="11" t="str">
        <f>INDEX(SUM!D:D,MATCH(SUM!$F$3,SUM!B:B,0),0)</f>
        <v>P071</v>
      </c>
      <c r="E819" s="12">
        <f t="shared" si="21"/>
        <v>2022</v>
      </c>
      <c r="F819" s="11" t="s">
        <v>2607</v>
      </c>
      <c r="G819" s="13">
        <v>12</v>
      </c>
      <c r="H819" s="13" t="str">
        <f>'27'!B19</f>
        <v>Demais óbitos de residentes</v>
      </c>
      <c r="I819" s="13">
        <f>'27'!C19</f>
        <v>61</v>
      </c>
    </row>
    <row r="820" spans="2:9" ht="12.75">
      <c r="B820" s="11" t="str">
        <f>INDEX(SUM!D:D,MATCH(SUM!$F$3,SUM!B:B,0),0)</f>
        <v>P071</v>
      </c>
      <c r="E820" s="12">
        <f t="shared" si="21"/>
        <v>2022</v>
      </c>
      <c r="F820" s="11" t="s">
        <v>2608</v>
      </c>
      <c r="G820" s="13">
        <v>13</v>
      </c>
      <c r="H820" s="13" t="str">
        <f>'27'!B20</f>
        <v>TOTAL</v>
      </c>
      <c r="I820" s="13">
        <f>'27'!C20</f>
        <v>107</v>
      </c>
    </row>
    <row r="821" spans="2:9" ht="12.75">
      <c r="B821" s="11" t="str">
        <f>INDEX(SUM!D:D,MATCH(SUM!$F$3,SUM!B:B,0),0)</f>
        <v>P071</v>
      </c>
      <c r="E821" s="12">
        <f t="shared" si="21"/>
        <v>2022</v>
      </c>
      <c r="F821" s="11" t="s">
        <v>2609</v>
      </c>
      <c r="G821" s="13">
        <v>14</v>
      </c>
      <c r="H821" s="13" t="str">
        <f>'27'!B25</f>
        <v>Total de Nascidos Vivos</v>
      </c>
      <c r="I821" s="13">
        <f>'27'!C25</f>
        <v>126</v>
      </c>
    </row>
    <row r="822" spans="2:9" ht="12.75">
      <c r="B822" s="11" t="str">
        <f>INDEX(SUM!D:D,MATCH(SUM!$F$3,SUM!B:B,0),0)</f>
        <v>P071</v>
      </c>
      <c r="E822" s="12">
        <f t="shared" si="21"/>
        <v>2022</v>
      </c>
      <c r="F822" s="11" t="s">
        <v>2610</v>
      </c>
      <c r="G822" s="13">
        <v>15</v>
      </c>
      <c r="H822" s="13" t="str">
        <f>'27'!B27</f>
        <v>Taxa de mortalidade/1000</v>
      </c>
      <c r="I822" s="13">
        <f>'27'!C27</f>
        <v>849.21</v>
      </c>
    </row>
    <row r="823" ht="12.75">
      <c r="C823" s="13"/>
    </row>
    <row r="824" spans="2:9" ht="12.75">
      <c r="B824" s="11" t="str">
        <f>INDEX(SUM!D:D,MATCH(SUM!$F$3,SUM!B:B,0),0)</f>
        <v>P071</v>
      </c>
      <c r="C824" s="13"/>
      <c r="E824" s="12">
        <f aca="true" t="shared" si="22" ref="E824:E953">+$E$3</f>
        <v>2022</v>
      </c>
      <c r="F824" s="11" t="s">
        <v>2611</v>
      </c>
      <c r="H824" s="11" t="s">
        <v>2612</v>
      </c>
      <c r="I824" s="13">
        <f>'28'!C12</f>
        <v>1686</v>
      </c>
    </row>
    <row r="825" spans="2:9" ht="12.75">
      <c r="B825" s="11" t="str">
        <f>INDEX(SUM!D:D,MATCH(SUM!$F$3,SUM!B:B,0),0)</f>
        <v>P071</v>
      </c>
      <c r="C825" s="13"/>
      <c r="E825" s="12">
        <f t="shared" si="22"/>
        <v>2022</v>
      </c>
      <c r="F825" s="11" t="s">
        <v>2613</v>
      </c>
      <c r="H825" s="11" t="s">
        <v>2614</v>
      </c>
      <c r="I825" s="13">
        <f>'28'!C13</f>
        <v>204</v>
      </c>
    </row>
    <row r="826" spans="2:9" ht="12.75">
      <c r="B826" s="11" t="str">
        <f>INDEX(SUM!D:D,MATCH(SUM!$F$3,SUM!B:B,0),0)</f>
        <v>P071</v>
      </c>
      <c r="C826" s="13"/>
      <c r="E826" s="12">
        <f t="shared" si="22"/>
        <v>2022</v>
      </c>
      <c r="F826" s="11" t="s">
        <v>2615</v>
      </c>
      <c r="H826" s="11" t="s">
        <v>2616</v>
      </c>
      <c r="I826" s="13">
        <f>'28'!C14</f>
        <v>450</v>
      </c>
    </row>
    <row r="827" spans="2:9" ht="12.75">
      <c r="B827" s="11" t="str">
        <f>INDEX(SUM!D:D,MATCH(SUM!$F$3,SUM!B:B,0),0)</f>
        <v>P071</v>
      </c>
      <c r="C827" s="13"/>
      <c r="E827" s="12">
        <f t="shared" si="22"/>
        <v>2022</v>
      </c>
      <c r="F827" s="11" t="s">
        <v>2617</v>
      </c>
      <c r="H827" s="11" t="s">
        <v>2618</v>
      </c>
      <c r="I827" s="13">
        <f>'28'!C15</f>
        <v>0</v>
      </c>
    </row>
    <row r="828" spans="2:9" ht="12.75">
      <c r="B828" s="11" t="str">
        <f>INDEX(SUM!D:D,MATCH(SUM!$F$3,SUM!B:B,0),0)</f>
        <v>P071</v>
      </c>
      <c r="C828" s="13"/>
      <c r="E828" s="12">
        <f t="shared" si="22"/>
        <v>2022</v>
      </c>
      <c r="F828" s="11" t="s">
        <v>2619</v>
      </c>
      <c r="H828" s="11" t="s">
        <v>2620</v>
      </c>
      <c r="I828" s="13">
        <f>'28'!C16</f>
        <v>246</v>
      </c>
    </row>
    <row r="829" spans="2:9" ht="12.75">
      <c r="B829" s="11" t="str">
        <f>INDEX(SUM!D:D,MATCH(SUM!$F$3,SUM!B:B,0),0)</f>
        <v>P071</v>
      </c>
      <c r="C829" s="13"/>
      <c r="E829" s="12">
        <f t="shared" si="22"/>
        <v>2022</v>
      </c>
      <c r="F829" s="11" t="s">
        <v>2621</v>
      </c>
      <c r="H829" s="11" t="s">
        <v>2622</v>
      </c>
      <c r="I829" s="13">
        <f>'28'!C17</f>
        <v>402</v>
      </c>
    </row>
    <row r="830" spans="2:9" ht="12.75">
      <c r="B830" s="11" t="str">
        <f>INDEX(SUM!D:D,MATCH(SUM!$F$3,SUM!B:B,0),0)</f>
        <v>P071</v>
      </c>
      <c r="E830" s="12">
        <f t="shared" si="22"/>
        <v>2022</v>
      </c>
      <c r="F830" s="11" t="s">
        <v>2623</v>
      </c>
      <c r="H830" s="11" t="s">
        <v>2624</v>
      </c>
      <c r="I830" s="13">
        <f>'28'!C18</f>
        <v>534</v>
      </c>
    </row>
    <row r="831" spans="2:9" ht="12.75">
      <c r="B831" s="11" t="str">
        <f>INDEX(SUM!D:D,MATCH(SUM!$F$3,SUM!B:B,0),0)</f>
        <v>P071</v>
      </c>
      <c r="E831" s="12">
        <f t="shared" si="22"/>
        <v>2022</v>
      </c>
      <c r="F831" s="11" t="s">
        <v>2625</v>
      </c>
      <c r="H831" s="11" t="s">
        <v>2626</v>
      </c>
      <c r="I831" s="13">
        <f>'28'!C19</f>
        <v>78</v>
      </c>
    </row>
    <row r="832" spans="2:9" ht="12.75">
      <c r="B832" s="11" t="str">
        <f>INDEX(SUM!D:D,MATCH(SUM!$F$3,SUM!B:B,0),0)</f>
        <v>P071</v>
      </c>
      <c r="E832" s="12">
        <f t="shared" si="22"/>
        <v>2022</v>
      </c>
      <c r="F832" s="11" t="s">
        <v>2627</v>
      </c>
      <c r="H832" s="11" t="s">
        <v>2628</v>
      </c>
      <c r="I832" s="13">
        <f>'28'!C20</f>
        <v>0</v>
      </c>
    </row>
    <row r="833" spans="2:9" ht="12.75">
      <c r="B833" s="11" t="str">
        <f>INDEX(SUM!D:D,MATCH(SUM!$F$3,SUM!B:B,0),0)</f>
        <v>P071</v>
      </c>
      <c r="E833" s="12">
        <f t="shared" si="22"/>
        <v>2022</v>
      </c>
      <c r="F833" s="11" t="s">
        <v>2629</v>
      </c>
      <c r="H833" s="11" t="s">
        <v>2630</v>
      </c>
      <c r="I833" s="13">
        <f>'28'!C21</f>
        <v>0</v>
      </c>
    </row>
    <row r="834" spans="2:9" ht="12.75">
      <c r="B834" s="11" t="str">
        <f>INDEX(SUM!D:D,MATCH(SUM!$F$3,SUM!B:B,0),0)</f>
        <v>P071</v>
      </c>
      <c r="E834" s="12">
        <f t="shared" si="22"/>
        <v>2022</v>
      </c>
      <c r="F834" s="11" t="s">
        <v>2631</v>
      </c>
      <c r="H834" s="11" t="s">
        <v>2632</v>
      </c>
      <c r="I834" s="13">
        <f>'28'!C22</f>
        <v>258</v>
      </c>
    </row>
    <row r="835" spans="2:9" ht="12.75">
      <c r="B835" s="11" t="str">
        <f>INDEX(SUM!D:D,MATCH(SUM!$F$3,SUM!B:B,0),0)</f>
        <v>P071</v>
      </c>
      <c r="E835" s="12">
        <f t="shared" si="22"/>
        <v>2022</v>
      </c>
      <c r="F835" s="11" t="s">
        <v>2633</v>
      </c>
      <c r="H835" s="11" t="s">
        <v>2634</v>
      </c>
      <c r="I835" s="13">
        <f>'28'!C23</f>
        <v>150</v>
      </c>
    </row>
    <row r="836" spans="2:9" ht="12.75">
      <c r="B836" s="11" t="str">
        <f>INDEX(SUM!D:D,MATCH(SUM!$F$3,SUM!B:B,0),0)</f>
        <v>P071</v>
      </c>
      <c r="E836" s="12">
        <f t="shared" si="22"/>
        <v>2022</v>
      </c>
      <c r="F836" s="11" t="s">
        <v>2635</v>
      </c>
      <c r="H836" s="11" t="s">
        <v>2636</v>
      </c>
      <c r="I836" s="13">
        <f>'28'!D12</f>
        <v>1165</v>
      </c>
    </row>
    <row r="837" spans="2:9" ht="12.75">
      <c r="B837" s="11" t="str">
        <f>INDEX(SUM!D:D,MATCH(SUM!$F$3,SUM!B:B,0),0)</f>
        <v>P071</v>
      </c>
      <c r="E837" s="12">
        <f t="shared" si="22"/>
        <v>2022</v>
      </c>
      <c r="F837" s="11" t="s">
        <v>2637</v>
      </c>
      <c r="H837" s="11" t="s">
        <v>2638</v>
      </c>
      <c r="I837" s="13">
        <f>'28'!D13</f>
        <v>555</v>
      </c>
    </row>
    <row r="838" spans="2:9" ht="12.75">
      <c r="B838" s="11" t="str">
        <f>INDEX(SUM!D:D,MATCH(SUM!$F$3,SUM!B:B,0),0)</f>
        <v>P071</v>
      </c>
      <c r="E838" s="12">
        <f t="shared" si="22"/>
        <v>2022</v>
      </c>
      <c r="F838" s="11" t="s">
        <v>2639</v>
      </c>
      <c r="H838" s="11" t="s">
        <v>2640</v>
      </c>
      <c r="I838" s="13">
        <f>'28'!D14</f>
        <v>186</v>
      </c>
    </row>
    <row r="839" spans="2:9" ht="12.75">
      <c r="B839" s="11" t="str">
        <f>INDEX(SUM!D:D,MATCH(SUM!$F$3,SUM!B:B,0),0)</f>
        <v>P071</v>
      </c>
      <c r="E839" s="12">
        <f t="shared" si="22"/>
        <v>2022</v>
      </c>
      <c r="F839" s="11" t="s">
        <v>2641</v>
      </c>
      <c r="H839" s="11" t="s">
        <v>2642</v>
      </c>
      <c r="I839" s="13">
        <f>'28'!D15</f>
        <v>152</v>
      </c>
    </row>
    <row r="840" spans="2:9" ht="12.75">
      <c r="B840" s="11" t="str">
        <f>INDEX(SUM!D:D,MATCH(SUM!$F$3,SUM!B:B,0),0)</f>
        <v>P071</v>
      </c>
      <c r="E840" s="12">
        <f t="shared" si="22"/>
        <v>2022</v>
      </c>
      <c r="F840" s="11" t="s">
        <v>2643</v>
      </c>
      <c r="H840" s="11" t="s">
        <v>2644</v>
      </c>
      <c r="I840" s="13">
        <f>'28'!D16</f>
        <v>282</v>
      </c>
    </row>
    <row r="841" spans="2:9" ht="12.75">
      <c r="B841" s="11" t="str">
        <f>INDEX(SUM!D:D,MATCH(SUM!$F$3,SUM!B:B,0),0)</f>
        <v>P071</v>
      </c>
      <c r="E841" s="12">
        <f t="shared" si="22"/>
        <v>2022</v>
      </c>
      <c r="F841" s="11" t="s">
        <v>2645</v>
      </c>
      <c r="H841" s="11" t="s">
        <v>2646</v>
      </c>
      <c r="I841" s="13">
        <f>'28'!D17</f>
        <v>393</v>
      </c>
    </row>
    <row r="842" spans="2:9" ht="12.75">
      <c r="B842" s="11" t="str">
        <f>INDEX(SUM!D:D,MATCH(SUM!$F$3,SUM!B:B,0),0)</f>
        <v>P071</v>
      </c>
      <c r="E842" s="12">
        <f t="shared" si="22"/>
        <v>2022</v>
      </c>
      <c r="F842" s="11" t="s">
        <v>2647</v>
      </c>
      <c r="H842" s="11" t="s">
        <v>2648</v>
      </c>
      <c r="I842" s="13">
        <f>'28'!D18</f>
        <v>284</v>
      </c>
    </row>
    <row r="843" spans="2:9" ht="12.75">
      <c r="B843" s="11" t="str">
        <f>INDEX(SUM!D:D,MATCH(SUM!$F$3,SUM!B:B,0),0)</f>
        <v>P071</v>
      </c>
      <c r="E843" s="12">
        <f t="shared" si="22"/>
        <v>2022</v>
      </c>
      <c r="F843" s="11" t="s">
        <v>2649</v>
      </c>
      <c r="H843" s="11" t="s">
        <v>2650</v>
      </c>
      <c r="I843" s="13">
        <f>'28'!D19</f>
        <v>320</v>
      </c>
    </row>
    <row r="844" spans="2:9" ht="12.75">
      <c r="B844" s="11" t="str">
        <f>INDEX(SUM!D:D,MATCH(SUM!$F$3,SUM!B:B,0),0)</f>
        <v>P071</v>
      </c>
      <c r="E844" s="12">
        <f t="shared" si="22"/>
        <v>2022</v>
      </c>
      <c r="F844" s="11" t="s">
        <v>2651</v>
      </c>
      <c r="H844" s="11" t="s">
        <v>2652</v>
      </c>
      <c r="I844" s="13">
        <f>'28'!D20</f>
        <v>30</v>
      </c>
    </row>
    <row r="845" spans="2:9" ht="12.75">
      <c r="B845" s="11" t="str">
        <f>INDEX(SUM!D:D,MATCH(SUM!$F$3,SUM!B:B,0),0)</f>
        <v>P071</v>
      </c>
      <c r="E845" s="12">
        <f t="shared" si="22"/>
        <v>2022</v>
      </c>
      <c r="F845" s="11" t="s">
        <v>2653</v>
      </c>
      <c r="H845" s="11" t="s">
        <v>2654</v>
      </c>
      <c r="I845" s="13">
        <f>'28'!D21</f>
        <v>12</v>
      </c>
    </row>
    <row r="846" spans="2:9" ht="12.75">
      <c r="B846" s="11" t="str">
        <f>INDEX(SUM!D:D,MATCH(SUM!$F$3,SUM!B:B,0),0)</f>
        <v>P071</v>
      </c>
      <c r="E846" s="12">
        <f t="shared" si="22"/>
        <v>2022</v>
      </c>
      <c r="F846" s="11" t="s">
        <v>2655</v>
      </c>
      <c r="H846" s="11" t="s">
        <v>2656</v>
      </c>
      <c r="I846" s="13">
        <f>'28'!D22</f>
        <v>75</v>
      </c>
    </row>
    <row r="847" spans="2:9" ht="12.75">
      <c r="B847" s="11" t="str">
        <f>INDEX(SUM!D:D,MATCH(SUM!$F$3,SUM!B:B,0),0)</f>
        <v>P071</v>
      </c>
      <c r="E847" s="12">
        <f t="shared" si="22"/>
        <v>2022</v>
      </c>
      <c r="F847" s="11" t="s">
        <v>2657</v>
      </c>
      <c r="H847" s="11" t="s">
        <v>2658</v>
      </c>
      <c r="I847" s="13">
        <f>'28'!D23</f>
        <v>204</v>
      </c>
    </row>
    <row r="848" spans="2:9" ht="12.75">
      <c r="B848" s="11" t="str">
        <f>INDEX(SUM!D:D,MATCH(SUM!$F$3,SUM!B:B,0),0)</f>
        <v>P071</v>
      </c>
      <c r="E848" s="12">
        <f t="shared" si="22"/>
        <v>2022</v>
      </c>
      <c r="F848" s="11" t="s">
        <v>2659</v>
      </c>
      <c r="H848" s="11" t="s">
        <v>2660</v>
      </c>
      <c r="I848" s="13">
        <f>'28'!E12</f>
        <v>130</v>
      </c>
    </row>
    <row r="849" spans="2:9" ht="12.75">
      <c r="B849" s="11" t="str">
        <f>INDEX(SUM!D:D,MATCH(SUM!$F$3,SUM!B:B,0),0)</f>
        <v>P071</v>
      </c>
      <c r="E849" s="12">
        <f t="shared" si="22"/>
        <v>2022</v>
      </c>
      <c r="F849" s="11" t="s">
        <v>2661</v>
      </c>
      <c r="H849" s="11" t="s">
        <v>2662</v>
      </c>
      <c r="I849" s="13">
        <f>'28'!E13</f>
        <v>1135</v>
      </c>
    </row>
    <row r="850" spans="2:9" ht="12.75">
      <c r="B850" s="11" t="str">
        <f>INDEX(SUM!D:D,MATCH(SUM!$F$3,SUM!B:B,0),0)</f>
        <v>P071</v>
      </c>
      <c r="E850" s="12">
        <f t="shared" si="22"/>
        <v>2022</v>
      </c>
      <c r="F850" s="11" t="s">
        <v>2663</v>
      </c>
      <c r="H850" s="11" t="s">
        <v>2664</v>
      </c>
      <c r="I850" s="13">
        <f>'28'!E14</f>
        <v>0</v>
      </c>
    </row>
    <row r="851" spans="2:9" ht="12.75">
      <c r="B851" s="11" t="str">
        <f>INDEX(SUM!D:D,MATCH(SUM!$F$3,SUM!B:B,0),0)</f>
        <v>P071</v>
      </c>
      <c r="E851" s="12">
        <f t="shared" si="22"/>
        <v>2022</v>
      </c>
      <c r="F851" s="11" t="s">
        <v>2665</v>
      </c>
      <c r="H851" s="11" t="s">
        <v>2666</v>
      </c>
      <c r="I851" s="13">
        <f>'28'!E15</f>
        <v>0</v>
      </c>
    </row>
    <row r="852" spans="2:9" ht="12.75">
      <c r="B852" s="11" t="str">
        <f>INDEX(SUM!D:D,MATCH(SUM!$F$3,SUM!B:B,0),0)</f>
        <v>P071</v>
      </c>
      <c r="E852" s="12">
        <f t="shared" si="22"/>
        <v>2022</v>
      </c>
      <c r="F852" s="11" t="s">
        <v>2667</v>
      </c>
      <c r="H852" s="11" t="s">
        <v>2668</v>
      </c>
      <c r="I852" s="13">
        <f>'28'!E16</f>
        <v>0</v>
      </c>
    </row>
    <row r="853" spans="2:9" ht="12.75">
      <c r="B853" s="11" t="str">
        <f>INDEX(SUM!D:D,MATCH(SUM!$F$3,SUM!B:B,0),0)</f>
        <v>P071</v>
      </c>
      <c r="E853" s="12">
        <f t="shared" si="22"/>
        <v>2022</v>
      </c>
      <c r="F853" s="11" t="s">
        <v>2669</v>
      </c>
      <c r="H853" s="11" t="s">
        <v>2670</v>
      </c>
      <c r="I853" s="13">
        <f>'28'!E17</f>
        <v>500</v>
      </c>
    </row>
    <row r="854" spans="2:9" ht="12.75">
      <c r="B854" s="11" t="str">
        <f>INDEX(SUM!D:D,MATCH(SUM!$F$3,SUM!B:B,0),0)</f>
        <v>P071</v>
      </c>
      <c r="E854" s="12">
        <f t="shared" si="22"/>
        <v>2022</v>
      </c>
      <c r="F854" s="11" t="s">
        <v>2671</v>
      </c>
      <c r="H854" s="11" t="s">
        <v>2672</v>
      </c>
      <c r="I854" s="13">
        <f>'28'!E18</f>
        <v>940</v>
      </c>
    </row>
    <row r="855" spans="2:9" ht="12.75">
      <c r="B855" s="11" t="str">
        <f>INDEX(SUM!D:D,MATCH(SUM!$F$3,SUM!B:B,0),0)</f>
        <v>P071</v>
      </c>
      <c r="E855" s="12">
        <f t="shared" si="22"/>
        <v>2022</v>
      </c>
      <c r="F855" s="11" t="s">
        <v>2673</v>
      </c>
      <c r="H855" s="11" t="s">
        <v>2674</v>
      </c>
      <c r="I855" s="13">
        <f>'28'!E19</f>
        <v>0</v>
      </c>
    </row>
    <row r="856" spans="2:9" ht="12.75">
      <c r="B856" s="11" t="str">
        <f>INDEX(SUM!D:D,MATCH(SUM!$F$3,SUM!B:B,0),0)</f>
        <v>P071</v>
      </c>
      <c r="E856" s="12">
        <f t="shared" si="22"/>
        <v>2022</v>
      </c>
      <c r="F856" s="11" t="s">
        <v>2675</v>
      </c>
      <c r="H856" s="11" t="s">
        <v>2676</v>
      </c>
      <c r="I856" s="13">
        <f>'28'!E20</f>
        <v>0</v>
      </c>
    </row>
    <row r="857" spans="2:9" ht="12.75">
      <c r="B857" s="11" t="str">
        <f>INDEX(SUM!D:D,MATCH(SUM!$F$3,SUM!B:B,0),0)</f>
        <v>P071</v>
      </c>
      <c r="E857" s="12">
        <f t="shared" si="22"/>
        <v>2022</v>
      </c>
      <c r="F857" s="11" t="s">
        <v>2677</v>
      </c>
      <c r="H857" s="11" t="s">
        <v>2678</v>
      </c>
      <c r="I857" s="13">
        <f>'28'!E21</f>
        <v>50</v>
      </c>
    </row>
    <row r="858" spans="2:9" ht="12.75">
      <c r="B858" s="11" t="str">
        <f>INDEX(SUM!D:D,MATCH(SUM!$F$3,SUM!B:B,0),0)</f>
        <v>P071</v>
      </c>
      <c r="E858" s="12">
        <f t="shared" si="22"/>
        <v>2022</v>
      </c>
      <c r="F858" s="11" t="s">
        <v>2679</v>
      </c>
      <c r="H858" s="11" t="s">
        <v>2680</v>
      </c>
      <c r="I858" s="13">
        <f>'28'!E22</f>
        <v>100</v>
      </c>
    </row>
    <row r="859" spans="2:9" ht="12.75">
      <c r="B859" s="11" t="str">
        <f>INDEX(SUM!D:D,MATCH(SUM!$F$3,SUM!B:B,0),0)</f>
        <v>P071</v>
      </c>
      <c r="E859" s="12">
        <f t="shared" si="22"/>
        <v>2022</v>
      </c>
      <c r="F859" s="11" t="s">
        <v>2681</v>
      </c>
      <c r="H859" s="11" t="s">
        <v>2682</v>
      </c>
      <c r="I859" s="13">
        <f>'28'!E23</f>
        <v>0</v>
      </c>
    </row>
    <row r="860" spans="2:9" ht="12.75">
      <c r="B860" s="11" t="str">
        <f>INDEX(SUM!D:D,MATCH(SUM!$F$3,SUM!B:B,0),0)</f>
        <v>P071</v>
      </c>
      <c r="E860" s="12">
        <f t="shared" si="22"/>
        <v>2022</v>
      </c>
      <c r="F860" s="11" t="s">
        <v>2683</v>
      </c>
      <c r="H860" s="11" t="s">
        <v>2684</v>
      </c>
      <c r="I860" s="13">
        <f>'28'!F12</f>
        <v>526</v>
      </c>
    </row>
    <row r="861" spans="2:9" ht="12.75">
      <c r="B861" s="11" t="str">
        <f>INDEX(SUM!D:D,MATCH(SUM!$F$3,SUM!B:B,0),0)</f>
        <v>P071</v>
      </c>
      <c r="E861" s="12">
        <f t="shared" si="22"/>
        <v>2022</v>
      </c>
      <c r="F861" s="11" t="s">
        <v>2685</v>
      </c>
      <c r="H861" s="11" t="s">
        <v>2686</v>
      </c>
      <c r="I861" s="13">
        <f>'28'!F13</f>
        <v>450</v>
      </c>
    </row>
    <row r="862" spans="2:9" ht="12.75">
      <c r="B862" s="11" t="str">
        <f>INDEX(SUM!D:D,MATCH(SUM!$F$3,SUM!B:B,0),0)</f>
        <v>P071</v>
      </c>
      <c r="E862" s="12">
        <f t="shared" si="22"/>
        <v>2022</v>
      </c>
      <c r="F862" s="11" t="s">
        <v>2687</v>
      </c>
      <c r="H862" s="11" t="s">
        <v>2688</v>
      </c>
      <c r="I862" s="13">
        <f>'28'!F14</f>
        <v>316</v>
      </c>
    </row>
    <row r="863" spans="2:9" ht="12.75">
      <c r="B863" s="11" t="str">
        <f>INDEX(SUM!D:D,MATCH(SUM!$F$3,SUM!B:B,0),0)</f>
        <v>P071</v>
      </c>
      <c r="E863" s="12">
        <f t="shared" si="22"/>
        <v>2022</v>
      </c>
      <c r="F863" s="11" t="s">
        <v>2689</v>
      </c>
      <c r="H863" s="11" t="s">
        <v>2690</v>
      </c>
      <c r="I863" s="13">
        <f>'28'!F15</f>
        <v>53</v>
      </c>
    </row>
    <row r="864" spans="2:9" ht="12.75">
      <c r="B864" s="11" t="str">
        <f>INDEX(SUM!D:D,MATCH(SUM!$F$3,SUM!B:B,0),0)</f>
        <v>P071</v>
      </c>
      <c r="E864" s="12">
        <f t="shared" si="22"/>
        <v>2022</v>
      </c>
      <c r="F864" s="11" t="s">
        <v>2691</v>
      </c>
      <c r="H864" s="11" t="s">
        <v>2692</v>
      </c>
      <c r="I864" s="13">
        <f>'28'!F16</f>
        <v>114</v>
      </c>
    </row>
    <row r="865" spans="2:9" ht="12.75">
      <c r="B865" s="11" t="str">
        <f>INDEX(SUM!D:D,MATCH(SUM!$F$3,SUM!B:B,0),0)</f>
        <v>P071</v>
      </c>
      <c r="E865" s="12">
        <f t="shared" si="22"/>
        <v>2022</v>
      </c>
      <c r="F865" s="11" t="s">
        <v>2693</v>
      </c>
      <c r="H865" s="11" t="s">
        <v>2694</v>
      </c>
      <c r="I865" s="13">
        <f>'28'!F17</f>
        <v>472</v>
      </c>
    </row>
    <row r="866" spans="2:9" ht="12.75">
      <c r="B866" s="11" t="str">
        <f>INDEX(SUM!D:D,MATCH(SUM!$F$3,SUM!B:B,0),0)</f>
        <v>P071</v>
      </c>
      <c r="E866" s="12">
        <f t="shared" si="22"/>
        <v>2022</v>
      </c>
      <c r="F866" s="11" t="s">
        <v>2695</v>
      </c>
      <c r="H866" s="11" t="s">
        <v>2696</v>
      </c>
      <c r="I866" s="13">
        <f>'28'!F18</f>
        <v>302</v>
      </c>
    </row>
    <row r="867" spans="2:9" ht="12.75">
      <c r="B867" s="11" t="str">
        <f>INDEX(SUM!D:D,MATCH(SUM!$F$3,SUM!B:B,0),0)</f>
        <v>P071</v>
      </c>
      <c r="E867" s="12">
        <f t="shared" si="22"/>
        <v>2022</v>
      </c>
      <c r="F867" s="11" t="s">
        <v>2697</v>
      </c>
      <c r="H867" s="11" t="s">
        <v>2698</v>
      </c>
      <c r="I867" s="13">
        <f>'28'!F19</f>
        <v>331</v>
      </c>
    </row>
    <row r="868" spans="2:9" ht="12.75">
      <c r="B868" s="11" t="str">
        <f>INDEX(SUM!D:D,MATCH(SUM!$F$3,SUM!B:B,0),0)</f>
        <v>P071</v>
      </c>
      <c r="E868" s="12">
        <f t="shared" si="22"/>
        <v>2022</v>
      </c>
      <c r="F868" s="11" t="s">
        <v>2699</v>
      </c>
      <c r="H868" s="11" t="s">
        <v>2700</v>
      </c>
      <c r="I868" s="13">
        <f>'28'!F20</f>
        <v>190</v>
      </c>
    </row>
    <row r="869" spans="2:9" ht="12.75">
      <c r="B869" s="11" t="str">
        <f>INDEX(SUM!D:D,MATCH(SUM!$F$3,SUM!B:B,0),0)</f>
        <v>P071</v>
      </c>
      <c r="E869" s="12">
        <f t="shared" si="22"/>
        <v>2022</v>
      </c>
      <c r="F869" s="11" t="s">
        <v>2701</v>
      </c>
      <c r="H869" s="11" t="s">
        <v>2702</v>
      </c>
      <c r="I869" s="13">
        <f>'28'!F21</f>
        <v>79</v>
      </c>
    </row>
    <row r="870" spans="2:9" ht="12.75">
      <c r="B870" s="11" t="str">
        <f>INDEX(SUM!D:D,MATCH(SUM!$F$3,SUM!B:B,0),0)</f>
        <v>P071</v>
      </c>
      <c r="E870" s="12">
        <f t="shared" si="22"/>
        <v>2022</v>
      </c>
      <c r="F870" s="11" t="s">
        <v>2703</v>
      </c>
      <c r="H870" s="11" t="s">
        <v>2704</v>
      </c>
      <c r="I870" s="13">
        <f>'28'!F22</f>
        <v>19</v>
      </c>
    </row>
    <row r="871" spans="2:9" ht="12.75">
      <c r="B871" s="11" t="str">
        <f>INDEX(SUM!D:D,MATCH(SUM!$F$3,SUM!B:B,0),0)</f>
        <v>P071</v>
      </c>
      <c r="E871" s="12">
        <f t="shared" si="22"/>
        <v>2022</v>
      </c>
      <c r="F871" s="11" t="s">
        <v>2705</v>
      </c>
      <c r="H871" s="11" t="s">
        <v>2706</v>
      </c>
      <c r="I871" s="13">
        <f>'28'!F23</f>
        <v>77</v>
      </c>
    </row>
    <row r="872" spans="2:9" ht="12.75">
      <c r="B872" s="11" t="str">
        <f>INDEX(SUM!D:D,MATCH(SUM!$F$3,SUM!B:B,0),0)</f>
        <v>P071</v>
      </c>
      <c r="E872" s="12">
        <f t="shared" si="22"/>
        <v>2022</v>
      </c>
      <c r="F872" s="11" t="s">
        <v>2707</v>
      </c>
      <c r="H872" s="11" t="s">
        <v>2708</v>
      </c>
      <c r="I872" s="13">
        <f>'28'!G12</f>
        <v>0</v>
      </c>
    </row>
    <row r="873" spans="2:9" ht="12.75">
      <c r="B873" s="11" t="str">
        <f>INDEX(SUM!D:D,MATCH(SUM!$F$3,SUM!B:B,0),0)</f>
        <v>P071</v>
      </c>
      <c r="E873" s="12">
        <f t="shared" si="22"/>
        <v>2022</v>
      </c>
      <c r="F873" s="11" t="s">
        <v>2709</v>
      </c>
      <c r="H873" s="11" t="s">
        <v>2710</v>
      </c>
      <c r="I873" s="13">
        <f>'28'!G13</f>
        <v>475</v>
      </c>
    </row>
    <row r="874" spans="2:9" ht="12.75">
      <c r="B874" s="11" t="str">
        <f>INDEX(SUM!D:D,MATCH(SUM!$F$3,SUM!B:B,0),0)</f>
        <v>P071</v>
      </c>
      <c r="E874" s="12">
        <f t="shared" si="22"/>
        <v>2022</v>
      </c>
      <c r="F874" s="11" t="s">
        <v>2711</v>
      </c>
      <c r="H874" s="11" t="s">
        <v>2712</v>
      </c>
      <c r="I874" s="13">
        <f>'28'!G14</f>
        <v>345</v>
      </c>
    </row>
    <row r="875" spans="2:9" ht="12.75">
      <c r="B875" s="11" t="str">
        <f>INDEX(SUM!D:D,MATCH(SUM!$F$3,SUM!B:B,0),0)</f>
        <v>P071</v>
      </c>
      <c r="E875" s="12">
        <f t="shared" si="22"/>
        <v>2022</v>
      </c>
      <c r="F875" s="11" t="s">
        <v>2713</v>
      </c>
      <c r="H875" s="11" t="s">
        <v>2714</v>
      </c>
      <c r="I875" s="13">
        <f>'28'!G15</f>
        <v>264</v>
      </c>
    </row>
    <row r="876" spans="2:9" ht="12.75">
      <c r="B876" s="11" t="str">
        <f>INDEX(SUM!D:D,MATCH(SUM!$F$3,SUM!B:B,0),0)</f>
        <v>P071</v>
      </c>
      <c r="E876" s="12">
        <f t="shared" si="22"/>
        <v>2022</v>
      </c>
      <c r="F876" s="11" t="s">
        <v>2715</v>
      </c>
      <c r="H876" s="11" t="s">
        <v>2716</v>
      </c>
      <c r="I876" s="13">
        <f>'28'!G16</f>
        <v>0</v>
      </c>
    </row>
    <row r="877" spans="2:9" ht="12.75">
      <c r="B877" s="11" t="str">
        <f>INDEX(SUM!D:D,MATCH(SUM!$F$3,SUM!B:B,0),0)</f>
        <v>P071</v>
      </c>
      <c r="E877" s="12">
        <f t="shared" si="22"/>
        <v>2022</v>
      </c>
      <c r="F877" s="11" t="s">
        <v>2717</v>
      </c>
      <c r="H877" s="11" t="s">
        <v>2718</v>
      </c>
      <c r="I877" s="13">
        <f>'28'!G17</f>
        <v>600</v>
      </c>
    </row>
    <row r="878" spans="2:9" ht="12.75">
      <c r="B878" s="11" t="str">
        <f>INDEX(SUM!D:D,MATCH(SUM!$F$3,SUM!B:B,0),0)</f>
        <v>P071</v>
      </c>
      <c r="E878" s="12">
        <f t="shared" si="22"/>
        <v>2022</v>
      </c>
      <c r="F878" s="11" t="s">
        <v>2719</v>
      </c>
      <c r="H878" s="11" t="s">
        <v>2720</v>
      </c>
      <c r="I878" s="13">
        <f>'28'!G18</f>
        <v>800</v>
      </c>
    </row>
    <row r="879" spans="2:9" ht="12.75">
      <c r="B879" s="11" t="str">
        <f>INDEX(SUM!D:D,MATCH(SUM!$F$3,SUM!B:B,0),0)</f>
        <v>P071</v>
      </c>
      <c r="E879" s="12">
        <f t="shared" si="22"/>
        <v>2022</v>
      </c>
      <c r="F879" s="11" t="s">
        <v>2721</v>
      </c>
      <c r="H879" s="11" t="s">
        <v>2722</v>
      </c>
      <c r="I879" s="13">
        <f>'28'!G19</f>
        <v>50</v>
      </c>
    </row>
    <row r="880" spans="2:9" ht="12.75">
      <c r="B880" s="11" t="str">
        <f>INDEX(SUM!D:D,MATCH(SUM!$F$3,SUM!B:B,0),0)</f>
        <v>P071</v>
      </c>
      <c r="E880" s="12">
        <f t="shared" si="22"/>
        <v>2022</v>
      </c>
      <c r="F880" s="11" t="s">
        <v>2723</v>
      </c>
      <c r="H880" s="11" t="s">
        <v>2724</v>
      </c>
      <c r="I880" s="13">
        <f>'28'!G20</f>
        <v>0</v>
      </c>
    </row>
    <row r="881" spans="2:9" ht="12.75">
      <c r="B881" s="11" t="str">
        <f>INDEX(SUM!D:D,MATCH(SUM!$F$3,SUM!B:B,0),0)</f>
        <v>P071</v>
      </c>
      <c r="E881" s="12">
        <f t="shared" si="22"/>
        <v>2022</v>
      </c>
      <c r="F881" s="11" t="s">
        <v>2725</v>
      </c>
      <c r="H881" s="11" t="s">
        <v>2726</v>
      </c>
      <c r="I881" s="13">
        <f>'28'!G21</f>
        <v>0</v>
      </c>
    </row>
    <row r="882" spans="2:9" ht="12.75">
      <c r="B882" s="11" t="str">
        <f>INDEX(SUM!D:D,MATCH(SUM!$F$3,SUM!B:B,0),0)</f>
        <v>P071</v>
      </c>
      <c r="E882" s="12">
        <f t="shared" si="22"/>
        <v>2022</v>
      </c>
      <c r="F882" s="11" t="s">
        <v>2727</v>
      </c>
      <c r="H882" s="11" t="s">
        <v>2728</v>
      </c>
      <c r="I882" s="13">
        <f>'28'!G22</f>
        <v>0</v>
      </c>
    </row>
    <row r="883" spans="2:9" ht="12.75">
      <c r="B883" s="11" t="str">
        <f>INDEX(SUM!D:D,MATCH(SUM!$F$3,SUM!B:B,0),0)</f>
        <v>P071</v>
      </c>
      <c r="E883" s="12">
        <f t="shared" si="22"/>
        <v>2022</v>
      </c>
      <c r="F883" s="11" t="s">
        <v>2729</v>
      </c>
      <c r="H883" s="11" t="s">
        <v>2730</v>
      </c>
      <c r="I883" s="13">
        <f>'28'!G23</f>
        <v>0</v>
      </c>
    </row>
    <row r="884" spans="2:9" ht="12.75">
      <c r="B884" s="11" t="str">
        <f>INDEX(SUM!D:D,MATCH(SUM!$F$3,SUM!B:B,0),0)</f>
        <v>P071</v>
      </c>
      <c r="E884" s="12">
        <f t="shared" si="22"/>
        <v>2022</v>
      </c>
      <c r="F884" s="11" t="s">
        <v>2731</v>
      </c>
      <c r="H884" s="11" t="s">
        <v>2732</v>
      </c>
      <c r="I884" s="13">
        <f>'28'!H12</f>
        <v>1</v>
      </c>
    </row>
    <row r="885" spans="2:9" ht="12.75">
      <c r="B885" s="11" t="str">
        <f>INDEX(SUM!D:D,MATCH(SUM!$F$3,SUM!B:B,0),0)</f>
        <v>P071</v>
      </c>
      <c r="E885" s="12">
        <f t="shared" si="22"/>
        <v>2022</v>
      </c>
      <c r="F885" s="11" t="s">
        <v>2733</v>
      </c>
      <c r="H885" s="11" t="s">
        <v>2734</v>
      </c>
      <c r="I885" s="13">
        <f>'28'!H13</f>
        <v>405</v>
      </c>
    </row>
    <row r="886" spans="2:9" ht="12.75">
      <c r="B886" s="11" t="str">
        <f>INDEX(SUM!D:D,MATCH(SUM!$F$3,SUM!B:B,0),0)</f>
        <v>P071</v>
      </c>
      <c r="E886" s="12">
        <f t="shared" si="22"/>
        <v>2022</v>
      </c>
      <c r="F886" s="11" t="s">
        <v>2735</v>
      </c>
      <c r="H886" s="11" t="s">
        <v>2736</v>
      </c>
      <c r="I886" s="13">
        <f>'28'!H14</f>
        <v>160</v>
      </c>
    </row>
    <row r="887" spans="2:9" ht="12.75">
      <c r="B887" s="11" t="str">
        <f>INDEX(SUM!D:D,MATCH(SUM!$F$3,SUM!B:B,0),0)</f>
        <v>P071</v>
      </c>
      <c r="E887" s="12">
        <f t="shared" si="22"/>
        <v>2022</v>
      </c>
      <c r="F887" s="11" t="s">
        <v>2737</v>
      </c>
      <c r="H887" s="11" t="s">
        <v>2738</v>
      </c>
      <c r="I887" s="13">
        <f>'28'!H15</f>
        <v>593</v>
      </c>
    </row>
    <row r="888" spans="2:9" ht="12.75">
      <c r="B888" s="11" t="str">
        <f>INDEX(SUM!D:D,MATCH(SUM!$F$3,SUM!B:B,0),0)</f>
        <v>P071</v>
      </c>
      <c r="E888" s="12">
        <f t="shared" si="22"/>
        <v>2022</v>
      </c>
      <c r="F888" s="11" t="s">
        <v>2739</v>
      </c>
      <c r="H888" s="11" t="s">
        <v>2740</v>
      </c>
      <c r="I888" s="13">
        <f>'28'!H16</f>
        <v>25</v>
      </c>
    </row>
    <row r="889" spans="2:9" ht="12.75">
      <c r="B889" s="11" t="str">
        <f>INDEX(SUM!D:D,MATCH(SUM!$F$3,SUM!B:B,0),0)</f>
        <v>P071</v>
      </c>
      <c r="E889" s="12">
        <f t="shared" si="22"/>
        <v>2022</v>
      </c>
      <c r="F889" s="11" t="s">
        <v>2741</v>
      </c>
      <c r="H889" s="11" t="s">
        <v>2742</v>
      </c>
      <c r="I889" s="13">
        <f>'28'!H17</f>
        <v>350</v>
      </c>
    </row>
    <row r="890" spans="2:9" ht="12.75">
      <c r="B890" s="11" t="str">
        <f>INDEX(SUM!D:D,MATCH(SUM!$F$3,SUM!B:B,0),0)</f>
        <v>P071</v>
      </c>
      <c r="E890" s="12">
        <f t="shared" si="22"/>
        <v>2022</v>
      </c>
      <c r="F890" s="11" t="s">
        <v>2743</v>
      </c>
      <c r="H890" s="11" t="s">
        <v>2744</v>
      </c>
      <c r="I890" s="13">
        <f>'28'!H18</f>
        <v>279</v>
      </c>
    </row>
    <row r="891" spans="2:9" ht="12.75">
      <c r="B891" s="11" t="str">
        <f>INDEX(SUM!D:D,MATCH(SUM!$F$3,SUM!B:B,0),0)</f>
        <v>P071</v>
      </c>
      <c r="E891" s="12">
        <f t="shared" si="22"/>
        <v>2022</v>
      </c>
      <c r="F891" s="11" t="s">
        <v>2745</v>
      </c>
      <c r="H891" s="11" t="s">
        <v>2746</v>
      </c>
      <c r="I891" s="13">
        <f>'28'!H19</f>
        <v>271</v>
      </c>
    </row>
    <row r="892" spans="2:9" ht="12.75">
      <c r="B892" s="11" t="str">
        <f>INDEX(SUM!D:D,MATCH(SUM!$F$3,SUM!B:B,0),0)</f>
        <v>P071</v>
      </c>
      <c r="E892" s="12">
        <f t="shared" si="22"/>
        <v>2022</v>
      </c>
      <c r="F892" s="11" t="s">
        <v>2747</v>
      </c>
      <c r="H892" s="11" t="s">
        <v>2748</v>
      </c>
      <c r="I892" s="13">
        <f>'28'!H20</f>
        <v>19</v>
      </c>
    </row>
    <row r="893" spans="2:9" ht="12.75">
      <c r="B893" s="11" t="str">
        <f>INDEX(SUM!D:D,MATCH(SUM!$F$3,SUM!B:B,0),0)</f>
        <v>P071</v>
      </c>
      <c r="E893" s="12">
        <f t="shared" si="22"/>
        <v>2022</v>
      </c>
      <c r="F893" s="11" t="s">
        <v>2749</v>
      </c>
      <c r="H893" s="11" t="s">
        <v>2750</v>
      </c>
      <c r="I893" s="13">
        <f>'28'!H21</f>
        <v>14</v>
      </c>
    </row>
    <row r="894" spans="2:9" ht="12.75">
      <c r="B894" s="11" t="str">
        <f>INDEX(SUM!D:D,MATCH(SUM!$F$3,SUM!B:B,0),0)</f>
        <v>P071</v>
      </c>
      <c r="E894" s="12">
        <f t="shared" si="22"/>
        <v>2022</v>
      </c>
      <c r="F894" s="11" t="s">
        <v>2751</v>
      </c>
      <c r="H894" s="11" t="s">
        <v>2752</v>
      </c>
      <c r="I894" s="13">
        <f>'28'!H22</f>
        <v>65</v>
      </c>
    </row>
    <row r="895" spans="2:9" ht="12.75">
      <c r="B895" s="11" t="str">
        <f>INDEX(SUM!D:D,MATCH(SUM!$F$3,SUM!B:B,0),0)</f>
        <v>P071</v>
      </c>
      <c r="E895" s="12">
        <f t="shared" si="22"/>
        <v>2022</v>
      </c>
      <c r="F895" s="11" t="s">
        <v>2753</v>
      </c>
      <c r="H895" s="11" t="s">
        <v>2754</v>
      </c>
      <c r="I895" s="13">
        <f>'28'!H23</f>
        <v>33</v>
      </c>
    </row>
    <row r="896" spans="2:9" ht="12.75">
      <c r="B896" s="11" t="str">
        <f>INDEX(SUM!D:D,MATCH(SUM!$F$3,SUM!B:B,0),0)</f>
        <v>P071</v>
      </c>
      <c r="E896" s="12">
        <f t="shared" si="22"/>
        <v>2022</v>
      </c>
      <c r="F896" s="11" t="s">
        <v>2755</v>
      </c>
      <c r="H896" s="11" t="s">
        <v>2756</v>
      </c>
      <c r="I896" s="13">
        <f>'28'!I12</f>
        <v>0</v>
      </c>
    </row>
    <row r="897" spans="2:9" ht="12.75">
      <c r="B897" s="11" t="str">
        <f>INDEX(SUM!D:D,MATCH(SUM!$F$3,SUM!B:B,0),0)</f>
        <v>P071</v>
      </c>
      <c r="E897" s="12">
        <f t="shared" si="22"/>
        <v>2022</v>
      </c>
      <c r="F897" s="11" t="s">
        <v>2757</v>
      </c>
      <c r="H897" s="11" t="s">
        <v>2758</v>
      </c>
      <c r="I897" s="13">
        <f>'28'!I13</f>
        <v>515</v>
      </c>
    </row>
    <row r="898" spans="2:9" ht="12.75">
      <c r="B898" s="11" t="str">
        <f>INDEX(SUM!D:D,MATCH(SUM!$F$3,SUM!B:B,0),0)</f>
        <v>P071</v>
      </c>
      <c r="E898" s="12">
        <f t="shared" si="22"/>
        <v>2022</v>
      </c>
      <c r="F898" s="11" t="s">
        <v>2759</v>
      </c>
      <c r="H898" s="11" t="s">
        <v>2760</v>
      </c>
      <c r="I898" s="13">
        <f>'28'!I14</f>
        <v>770</v>
      </c>
    </row>
    <row r="899" spans="2:9" ht="12.75">
      <c r="B899" s="11" t="str">
        <f>INDEX(SUM!D:D,MATCH(SUM!$F$3,SUM!B:B,0),0)</f>
        <v>P071</v>
      </c>
      <c r="E899" s="12">
        <f t="shared" si="22"/>
        <v>2022</v>
      </c>
      <c r="F899" s="11" t="s">
        <v>2761</v>
      </c>
      <c r="H899" s="11" t="s">
        <v>2762</v>
      </c>
      <c r="I899" s="13">
        <f>'28'!I15</f>
        <v>0</v>
      </c>
    </row>
    <row r="900" spans="2:9" ht="12.75">
      <c r="B900" s="11" t="str">
        <f>INDEX(SUM!D:D,MATCH(SUM!$F$3,SUM!B:B,0),0)</f>
        <v>P071</v>
      </c>
      <c r="E900" s="12">
        <f t="shared" si="22"/>
        <v>2022</v>
      </c>
      <c r="F900" s="11" t="s">
        <v>2763</v>
      </c>
      <c r="H900" s="11" t="s">
        <v>2764</v>
      </c>
      <c r="I900" s="13">
        <f>'28'!I16</f>
        <v>0</v>
      </c>
    </row>
    <row r="901" spans="2:9" ht="12.75">
      <c r="B901" s="11" t="str">
        <f>INDEX(SUM!D:D,MATCH(SUM!$F$3,SUM!B:B,0),0)</f>
        <v>P071</v>
      </c>
      <c r="E901" s="12">
        <f t="shared" si="22"/>
        <v>2022</v>
      </c>
      <c r="F901" s="11" t="s">
        <v>2765</v>
      </c>
      <c r="H901" s="11" t="s">
        <v>2766</v>
      </c>
      <c r="I901" s="13">
        <f>'28'!I17</f>
        <v>400</v>
      </c>
    </row>
    <row r="902" spans="2:9" ht="12.75">
      <c r="B902" s="11" t="str">
        <f>INDEX(SUM!D:D,MATCH(SUM!$F$3,SUM!B:B,0),0)</f>
        <v>P071</v>
      </c>
      <c r="E902" s="12">
        <f t="shared" si="22"/>
        <v>2022</v>
      </c>
      <c r="F902" s="11" t="s">
        <v>2767</v>
      </c>
      <c r="H902" s="11" t="s">
        <v>2768</v>
      </c>
      <c r="I902" s="13">
        <f>'28'!I18</f>
        <v>0</v>
      </c>
    </row>
    <row r="903" spans="2:9" ht="12.75">
      <c r="B903" s="11" t="str">
        <f>INDEX(SUM!D:D,MATCH(SUM!$F$3,SUM!B:B,0),0)</f>
        <v>P071</v>
      </c>
      <c r="E903" s="12">
        <f t="shared" si="22"/>
        <v>2022</v>
      </c>
      <c r="F903" s="11" t="s">
        <v>2769</v>
      </c>
      <c r="H903" s="11" t="s">
        <v>2770</v>
      </c>
      <c r="I903" s="13">
        <f>'28'!I19</f>
        <v>0</v>
      </c>
    </row>
    <row r="904" spans="2:9" ht="12.75">
      <c r="B904" s="11" t="str">
        <f>INDEX(SUM!D:D,MATCH(SUM!$F$3,SUM!B:B,0),0)</f>
        <v>P071</v>
      </c>
      <c r="E904" s="12">
        <f t="shared" si="22"/>
        <v>2022</v>
      </c>
      <c r="F904" s="11" t="s">
        <v>2771</v>
      </c>
      <c r="H904" s="11" t="s">
        <v>2772</v>
      </c>
      <c r="I904" s="13">
        <f>'28'!I20</f>
        <v>0</v>
      </c>
    </row>
    <row r="905" spans="2:9" ht="12.75">
      <c r="B905" s="11" t="str">
        <f>INDEX(SUM!D:D,MATCH(SUM!$F$3,SUM!B:B,0),0)</f>
        <v>P071</v>
      </c>
      <c r="E905" s="12">
        <f t="shared" si="22"/>
        <v>2022</v>
      </c>
      <c r="F905" s="11" t="s">
        <v>2773</v>
      </c>
      <c r="H905" s="11" t="s">
        <v>2774</v>
      </c>
      <c r="I905" s="13">
        <f>'28'!I21</f>
        <v>0</v>
      </c>
    </row>
    <row r="906" spans="2:9" ht="12.75">
      <c r="B906" s="11" t="str">
        <f>INDEX(SUM!D:D,MATCH(SUM!$F$3,SUM!B:B,0),0)</f>
        <v>P071</v>
      </c>
      <c r="E906" s="12">
        <f t="shared" si="22"/>
        <v>2022</v>
      </c>
      <c r="F906" s="11" t="s">
        <v>2775</v>
      </c>
      <c r="H906" s="11" t="s">
        <v>2776</v>
      </c>
      <c r="I906" s="13">
        <f>'28'!I22</f>
        <v>0</v>
      </c>
    </row>
    <row r="907" spans="2:9" ht="12.75">
      <c r="B907" s="11" t="str">
        <f>INDEX(SUM!D:D,MATCH(SUM!$F$3,SUM!B:B,0),0)</f>
        <v>P071</v>
      </c>
      <c r="E907" s="12">
        <f t="shared" si="22"/>
        <v>2022</v>
      </c>
      <c r="F907" s="11" t="s">
        <v>2777</v>
      </c>
      <c r="H907" s="11" t="s">
        <v>2778</v>
      </c>
      <c r="I907" s="13">
        <f>'28'!I23</f>
        <v>0</v>
      </c>
    </row>
    <row r="908" spans="2:9" ht="12.75">
      <c r="B908" s="11" t="str">
        <f>INDEX(SUM!D:D,MATCH(SUM!$F$3,SUM!B:B,0),0)</f>
        <v>P071</v>
      </c>
      <c r="E908" s="12">
        <f t="shared" si="22"/>
        <v>2022</v>
      </c>
      <c r="F908" s="11" t="s">
        <v>2779</v>
      </c>
      <c r="H908" s="11" t="s">
        <v>2780</v>
      </c>
      <c r="I908" s="13">
        <f>'28'!J12</f>
        <v>1</v>
      </c>
    </row>
    <row r="909" spans="2:9" ht="12.75">
      <c r="B909" s="11" t="str">
        <f>INDEX(SUM!D:D,MATCH(SUM!$F$3,SUM!B:B,0),0)</f>
        <v>P071</v>
      </c>
      <c r="E909" s="12">
        <f t="shared" si="22"/>
        <v>2022</v>
      </c>
      <c r="F909" s="11" t="s">
        <v>2781</v>
      </c>
      <c r="H909" s="11" t="s">
        <v>2782</v>
      </c>
      <c r="I909" s="13">
        <f>'28'!J13</f>
        <v>168</v>
      </c>
    </row>
    <row r="910" spans="2:9" ht="12.75">
      <c r="B910" s="11" t="str">
        <f>INDEX(SUM!D:D,MATCH(SUM!$F$3,SUM!B:B,0),0)</f>
        <v>P071</v>
      </c>
      <c r="E910" s="12">
        <f t="shared" si="22"/>
        <v>2022</v>
      </c>
      <c r="F910" s="11" t="s">
        <v>2783</v>
      </c>
      <c r="H910" s="11" t="s">
        <v>2784</v>
      </c>
      <c r="I910" s="13">
        <f>'28'!J14</f>
        <v>630</v>
      </c>
    </row>
    <row r="911" spans="2:9" ht="12.75">
      <c r="B911" s="11" t="str">
        <f>INDEX(SUM!D:D,MATCH(SUM!$F$3,SUM!B:B,0),0)</f>
        <v>P071</v>
      </c>
      <c r="E911" s="12">
        <f t="shared" si="22"/>
        <v>2022</v>
      </c>
      <c r="F911" s="11" t="s">
        <v>2785</v>
      </c>
      <c r="H911" s="11" t="s">
        <v>2786</v>
      </c>
      <c r="I911" s="13">
        <f>'28'!J15</f>
        <v>269</v>
      </c>
    </row>
    <row r="912" spans="2:9" ht="12.75">
      <c r="B912" s="11" t="str">
        <f>INDEX(SUM!D:D,MATCH(SUM!$F$3,SUM!B:B,0),0)</f>
        <v>P071</v>
      </c>
      <c r="E912" s="12">
        <f t="shared" si="22"/>
        <v>2022</v>
      </c>
      <c r="F912" s="11" t="s">
        <v>2787</v>
      </c>
      <c r="H912" s="11" t="s">
        <v>2788</v>
      </c>
      <c r="I912" s="13">
        <f>'28'!J16</f>
        <v>242</v>
      </c>
    </row>
    <row r="913" spans="2:9" ht="12.75">
      <c r="B913" s="11" t="str">
        <f>INDEX(SUM!D:D,MATCH(SUM!$F$3,SUM!B:B,0),0)</f>
        <v>P071</v>
      </c>
      <c r="E913" s="12">
        <f t="shared" si="22"/>
        <v>2022</v>
      </c>
      <c r="F913" s="11" t="s">
        <v>2789</v>
      </c>
      <c r="H913" s="11" t="s">
        <v>2790</v>
      </c>
      <c r="I913" s="13">
        <f>'28'!J17</f>
        <v>82</v>
      </c>
    </row>
    <row r="914" spans="2:9" ht="12.75">
      <c r="B914" s="11" t="str">
        <f>INDEX(SUM!D:D,MATCH(SUM!$F$3,SUM!B:B,0),0)</f>
        <v>P071</v>
      </c>
      <c r="E914" s="12">
        <f t="shared" si="22"/>
        <v>2022</v>
      </c>
      <c r="F914" s="11" t="s">
        <v>2791</v>
      </c>
      <c r="H914" s="11" t="s">
        <v>2792</v>
      </c>
      <c r="I914" s="13">
        <f>'28'!J18</f>
        <v>116</v>
      </c>
    </row>
    <row r="915" spans="2:9" ht="12.75">
      <c r="B915" s="11" t="str">
        <f>INDEX(SUM!D:D,MATCH(SUM!$F$3,SUM!B:B,0),0)</f>
        <v>P071</v>
      </c>
      <c r="E915" s="12">
        <f t="shared" si="22"/>
        <v>2022</v>
      </c>
      <c r="F915" s="11" t="s">
        <v>2793</v>
      </c>
      <c r="H915" s="11" t="s">
        <v>2794</v>
      </c>
      <c r="I915" s="13">
        <f>'28'!J19</f>
        <v>0</v>
      </c>
    </row>
    <row r="916" spans="2:9" ht="12.75">
      <c r="B916" s="11" t="str">
        <f>INDEX(SUM!D:D,MATCH(SUM!$F$3,SUM!B:B,0),0)</f>
        <v>P071</v>
      </c>
      <c r="E916" s="12">
        <f t="shared" si="22"/>
        <v>2022</v>
      </c>
      <c r="F916" s="11" t="s">
        <v>2795</v>
      </c>
      <c r="H916" s="11" t="s">
        <v>2796</v>
      </c>
      <c r="I916" s="13">
        <f>'28'!J20</f>
        <v>0</v>
      </c>
    </row>
    <row r="917" spans="2:9" ht="12.75">
      <c r="B917" s="11" t="str">
        <f>INDEX(SUM!D:D,MATCH(SUM!$F$3,SUM!B:B,0),0)</f>
        <v>P071</v>
      </c>
      <c r="E917" s="12">
        <f t="shared" si="22"/>
        <v>2022</v>
      </c>
      <c r="F917" s="11" t="s">
        <v>2797</v>
      </c>
      <c r="H917" s="11" t="s">
        <v>2798</v>
      </c>
      <c r="I917" s="13">
        <f>'28'!J21</f>
        <v>0</v>
      </c>
    </row>
    <row r="918" spans="2:9" ht="12.75">
      <c r="B918" s="11" t="str">
        <f>INDEX(SUM!D:D,MATCH(SUM!$F$3,SUM!B:B,0),0)</f>
        <v>P071</v>
      </c>
      <c r="E918" s="12">
        <f t="shared" si="22"/>
        <v>2022</v>
      </c>
      <c r="F918" s="11" t="s">
        <v>2799</v>
      </c>
      <c r="H918" s="11" t="s">
        <v>2800</v>
      </c>
      <c r="I918" s="13">
        <f>'28'!J22</f>
        <v>6</v>
      </c>
    </row>
    <row r="919" spans="2:9" ht="12.75">
      <c r="B919" s="11" t="str">
        <f>INDEX(SUM!D:D,MATCH(SUM!$F$3,SUM!B:B,0),0)</f>
        <v>P071</v>
      </c>
      <c r="E919" s="12">
        <f t="shared" si="22"/>
        <v>2022</v>
      </c>
      <c r="F919" s="11" t="s">
        <v>2801</v>
      </c>
      <c r="H919" s="11" t="s">
        <v>2802</v>
      </c>
      <c r="I919" s="13">
        <f>'28'!J23</f>
        <v>1</v>
      </c>
    </row>
    <row r="920" spans="2:9" ht="12.75">
      <c r="B920" s="11" t="str">
        <f>INDEX(SUM!D:D,MATCH(SUM!$F$3,SUM!B:B,0),0)</f>
        <v>P071</v>
      </c>
      <c r="E920" s="12">
        <f t="shared" si="22"/>
        <v>2022</v>
      </c>
      <c r="F920" s="11" t="s">
        <v>2803</v>
      </c>
      <c r="H920" s="11" t="s">
        <v>2804</v>
      </c>
      <c r="I920" s="13">
        <f>'28'!K12</f>
        <v>1816</v>
      </c>
    </row>
    <row r="921" spans="2:9" ht="12.75">
      <c r="B921" s="11" t="str">
        <f>INDEX(SUM!D:D,MATCH(SUM!$F$3,SUM!B:B,0),0)</f>
        <v>P071</v>
      </c>
      <c r="E921" s="12">
        <f t="shared" si="22"/>
        <v>2022</v>
      </c>
      <c r="F921" s="11" t="s">
        <v>2805</v>
      </c>
      <c r="H921" s="11" t="s">
        <v>2806</v>
      </c>
      <c r="I921" s="13">
        <f>'28'!K13</f>
        <v>2329</v>
      </c>
    </row>
    <row r="922" spans="2:9" ht="12.75">
      <c r="B922" s="11" t="str">
        <f>INDEX(SUM!D:D,MATCH(SUM!$F$3,SUM!B:B,0),0)</f>
        <v>P071</v>
      </c>
      <c r="E922" s="12">
        <f t="shared" si="22"/>
        <v>2022</v>
      </c>
      <c r="F922" s="11" t="s">
        <v>2807</v>
      </c>
      <c r="H922" s="11" t="s">
        <v>2808</v>
      </c>
      <c r="I922" s="13">
        <f>'28'!K14</f>
        <v>1565</v>
      </c>
    </row>
    <row r="923" spans="2:9" ht="12.75">
      <c r="B923" s="11" t="str">
        <f>INDEX(SUM!D:D,MATCH(SUM!$F$3,SUM!B:B,0),0)</f>
        <v>P071</v>
      </c>
      <c r="E923" s="12">
        <f t="shared" si="22"/>
        <v>2022</v>
      </c>
      <c r="F923" s="11" t="s">
        <v>2809</v>
      </c>
      <c r="H923" s="11" t="s">
        <v>2810</v>
      </c>
      <c r="I923" s="13">
        <f>'28'!K15</f>
        <v>264</v>
      </c>
    </row>
    <row r="924" spans="2:9" ht="12.75">
      <c r="B924" s="11" t="str">
        <f>INDEX(SUM!D:D,MATCH(SUM!$F$3,SUM!B:B,0),0)</f>
        <v>P071</v>
      </c>
      <c r="E924" s="12">
        <f t="shared" si="22"/>
        <v>2022</v>
      </c>
      <c r="F924" s="11" t="s">
        <v>2811</v>
      </c>
      <c r="H924" s="11" t="s">
        <v>2812</v>
      </c>
      <c r="I924" s="13">
        <f>'28'!K16</f>
        <v>246</v>
      </c>
    </row>
    <row r="925" spans="2:9" ht="12.75">
      <c r="B925" s="11" t="str">
        <f>INDEX(SUM!D:D,MATCH(SUM!$F$3,SUM!B:B,0),0)</f>
        <v>P071</v>
      </c>
      <c r="E925" s="12">
        <f t="shared" si="22"/>
        <v>2022</v>
      </c>
      <c r="F925" s="11" t="s">
        <v>2813</v>
      </c>
      <c r="H925" s="11" t="s">
        <v>2814</v>
      </c>
      <c r="I925" s="13">
        <f>'28'!K17</f>
        <v>1902</v>
      </c>
    </row>
    <row r="926" spans="2:9" ht="12.75">
      <c r="B926" s="11" t="str">
        <f>INDEX(SUM!D:D,MATCH(SUM!$F$3,SUM!B:B,0),0)</f>
        <v>P071</v>
      </c>
      <c r="E926" s="12">
        <f t="shared" si="22"/>
        <v>2022</v>
      </c>
      <c r="F926" s="11" t="s">
        <v>2815</v>
      </c>
      <c r="H926" s="11" t="s">
        <v>2816</v>
      </c>
      <c r="I926" s="13">
        <f>'28'!K18</f>
        <v>2274</v>
      </c>
    </row>
    <row r="927" spans="2:9" ht="12.75">
      <c r="B927" s="11" t="str">
        <f>INDEX(SUM!D:D,MATCH(SUM!$F$3,SUM!B:B,0),0)</f>
        <v>P071</v>
      </c>
      <c r="E927" s="12">
        <f t="shared" si="22"/>
        <v>2022</v>
      </c>
      <c r="F927" s="11" t="s">
        <v>2817</v>
      </c>
      <c r="H927" s="11" t="s">
        <v>2818</v>
      </c>
      <c r="I927" s="13">
        <f>'28'!K19</f>
        <v>128</v>
      </c>
    </row>
    <row r="928" spans="2:9" ht="12.75">
      <c r="B928" s="11" t="str">
        <f>INDEX(SUM!D:D,MATCH(SUM!$F$3,SUM!B:B,0),0)</f>
        <v>P071</v>
      </c>
      <c r="E928" s="12">
        <f t="shared" si="22"/>
        <v>2022</v>
      </c>
      <c r="F928" s="11" t="s">
        <v>2819</v>
      </c>
      <c r="H928" s="11" t="s">
        <v>2820</v>
      </c>
      <c r="I928" s="13">
        <f>'28'!K20</f>
        <v>0</v>
      </c>
    </row>
    <row r="929" spans="2:9" ht="12.75">
      <c r="B929" s="11" t="str">
        <f>INDEX(SUM!D:D,MATCH(SUM!$F$3,SUM!B:B,0),0)</f>
        <v>P071</v>
      </c>
      <c r="E929" s="12">
        <f t="shared" si="22"/>
        <v>2022</v>
      </c>
      <c r="F929" s="11" t="s">
        <v>2821</v>
      </c>
      <c r="H929" s="11" t="s">
        <v>2822</v>
      </c>
      <c r="I929" s="13">
        <f>'28'!K21</f>
        <v>50</v>
      </c>
    </row>
    <row r="930" spans="2:9" ht="12.75">
      <c r="B930" s="11" t="str">
        <f>INDEX(SUM!D:D,MATCH(SUM!$F$3,SUM!B:B,0),0)</f>
        <v>P071</v>
      </c>
      <c r="E930" s="12">
        <f t="shared" si="22"/>
        <v>2022</v>
      </c>
      <c r="F930" s="11" t="s">
        <v>2823</v>
      </c>
      <c r="H930" s="11" t="s">
        <v>2824</v>
      </c>
      <c r="I930" s="13">
        <f>'28'!K22</f>
        <v>358</v>
      </c>
    </row>
    <row r="931" spans="2:9" ht="12.75">
      <c r="B931" s="11" t="str">
        <f>INDEX(SUM!D:D,MATCH(SUM!$F$3,SUM!B:B,0),0)</f>
        <v>P071</v>
      </c>
      <c r="E931" s="12">
        <f t="shared" si="22"/>
        <v>2022</v>
      </c>
      <c r="F931" s="11" t="s">
        <v>2825</v>
      </c>
      <c r="H931" s="11" t="s">
        <v>2826</v>
      </c>
      <c r="I931" s="13">
        <f>'28'!K23</f>
        <v>150</v>
      </c>
    </row>
    <row r="932" spans="2:9" ht="12.75">
      <c r="B932" s="11" t="str">
        <f>INDEX(SUM!D:D,MATCH(SUM!$F$3,SUM!B:B,0),0)</f>
        <v>P071</v>
      </c>
      <c r="E932" s="12">
        <f t="shared" si="22"/>
        <v>2022</v>
      </c>
      <c r="F932" s="11" t="s">
        <v>2827</v>
      </c>
      <c r="H932" s="11" t="s">
        <v>2828</v>
      </c>
      <c r="I932" s="13">
        <f>'28'!L12</f>
        <v>1693</v>
      </c>
    </row>
    <row r="933" spans="2:9" ht="12.75">
      <c r="B933" s="11" t="str">
        <f>INDEX(SUM!D:D,MATCH(SUM!$F$3,SUM!B:B,0),0)</f>
        <v>P071</v>
      </c>
      <c r="E933" s="12">
        <f t="shared" si="22"/>
        <v>2022</v>
      </c>
      <c r="F933" s="11" t="s">
        <v>2829</v>
      </c>
      <c r="H933" s="11" t="s">
        <v>2830</v>
      </c>
      <c r="I933" s="13">
        <f>'28'!L13</f>
        <v>1578</v>
      </c>
    </row>
    <row r="934" spans="2:9" ht="12.75">
      <c r="B934" s="11" t="str">
        <f>INDEX(SUM!D:D,MATCH(SUM!$F$3,SUM!B:B,0),0)</f>
        <v>P071</v>
      </c>
      <c r="E934" s="12">
        <f t="shared" si="22"/>
        <v>2022</v>
      </c>
      <c r="F934" s="11" t="s">
        <v>2831</v>
      </c>
      <c r="H934" s="11" t="s">
        <v>2832</v>
      </c>
      <c r="I934" s="13">
        <f>'28'!L14</f>
        <v>1292</v>
      </c>
    </row>
    <row r="935" spans="2:9" ht="12.75">
      <c r="B935" s="11" t="str">
        <f>INDEX(SUM!D:D,MATCH(SUM!$F$3,SUM!B:B,0),0)</f>
        <v>P071</v>
      </c>
      <c r="E935" s="12">
        <f t="shared" si="22"/>
        <v>2022</v>
      </c>
      <c r="F935" s="11" t="s">
        <v>2833</v>
      </c>
      <c r="H935" s="11" t="s">
        <v>2834</v>
      </c>
      <c r="I935" s="13">
        <f>'28'!L15</f>
        <v>1067</v>
      </c>
    </row>
    <row r="936" spans="2:9" ht="12.75">
      <c r="B936" s="11" t="str">
        <f>INDEX(SUM!D:D,MATCH(SUM!$F$3,SUM!B:B,0),0)</f>
        <v>P071</v>
      </c>
      <c r="E936" s="12">
        <f t="shared" si="22"/>
        <v>2022</v>
      </c>
      <c r="F936" s="11" t="s">
        <v>2835</v>
      </c>
      <c r="H936" s="11" t="s">
        <v>2836</v>
      </c>
      <c r="I936" s="13">
        <f>'28'!L16</f>
        <v>663</v>
      </c>
    </row>
    <row r="937" spans="2:9" ht="12.75">
      <c r="B937" s="11" t="str">
        <f>INDEX(SUM!D:D,MATCH(SUM!$F$3,SUM!B:B,0),0)</f>
        <v>P071</v>
      </c>
      <c r="E937" s="12">
        <f t="shared" si="22"/>
        <v>2022</v>
      </c>
      <c r="F937" s="11" t="s">
        <v>2837</v>
      </c>
      <c r="H937" s="11" t="s">
        <v>2838</v>
      </c>
      <c r="I937" s="13">
        <f>'28'!L17</f>
        <v>1297</v>
      </c>
    </row>
    <row r="938" spans="2:9" ht="12.75">
      <c r="B938" s="11" t="str">
        <f>INDEX(SUM!D:D,MATCH(SUM!$F$3,SUM!B:B,0),0)</f>
        <v>P071</v>
      </c>
      <c r="E938" s="12">
        <f t="shared" si="22"/>
        <v>2022</v>
      </c>
      <c r="F938" s="11" t="s">
        <v>2839</v>
      </c>
      <c r="H938" s="11" t="s">
        <v>2840</v>
      </c>
      <c r="I938" s="13">
        <f>'28'!L18</f>
        <v>981</v>
      </c>
    </row>
    <row r="939" spans="2:9" ht="12.75">
      <c r="B939" s="11" t="str">
        <f>INDEX(SUM!D:D,MATCH(SUM!$F$3,SUM!B:B,0),0)</f>
        <v>P071</v>
      </c>
      <c r="E939" s="12">
        <f t="shared" si="22"/>
        <v>2022</v>
      </c>
      <c r="F939" s="11" t="s">
        <v>2841</v>
      </c>
      <c r="H939" s="11" t="s">
        <v>2842</v>
      </c>
      <c r="I939" s="13">
        <f>'28'!L19</f>
        <v>922</v>
      </c>
    </row>
    <row r="940" spans="2:9" ht="12.75">
      <c r="B940" s="11" t="str">
        <f>INDEX(SUM!D:D,MATCH(SUM!$F$3,SUM!B:B,0),0)</f>
        <v>P071</v>
      </c>
      <c r="E940" s="12">
        <f t="shared" si="22"/>
        <v>2022</v>
      </c>
      <c r="F940" s="11" t="s">
        <v>2843</v>
      </c>
      <c r="H940" s="11" t="s">
        <v>2844</v>
      </c>
      <c r="I940" s="13">
        <f>'28'!L20</f>
        <v>239</v>
      </c>
    </row>
    <row r="941" spans="2:9" ht="12.75">
      <c r="B941" s="11" t="str">
        <f>INDEX(SUM!D:D,MATCH(SUM!$F$3,SUM!B:B,0),0)</f>
        <v>P071</v>
      </c>
      <c r="E941" s="12">
        <f t="shared" si="22"/>
        <v>2022</v>
      </c>
      <c r="F941" s="11" t="s">
        <v>2845</v>
      </c>
      <c r="H941" s="11" t="s">
        <v>2846</v>
      </c>
      <c r="I941" s="13">
        <f>'28'!L21</f>
        <v>105</v>
      </c>
    </row>
    <row r="942" spans="2:9" ht="12.75">
      <c r="B942" s="11" t="str">
        <f>INDEX(SUM!D:D,MATCH(SUM!$F$3,SUM!B:B,0),0)</f>
        <v>P071</v>
      </c>
      <c r="E942" s="12">
        <f t="shared" si="22"/>
        <v>2022</v>
      </c>
      <c r="F942" s="11" t="s">
        <v>2847</v>
      </c>
      <c r="H942" s="11" t="s">
        <v>2848</v>
      </c>
      <c r="I942" s="13">
        <f>'28'!L22</f>
        <v>165</v>
      </c>
    </row>
    <row r="943" spans="2:9" ht="12.75">
      <c r="B943" s="11" t="str">
        <f>INDEX(SUM!D:D,MATCH(SUM!$F$3,SUM!B:B,0),0)</f>
        <v>P071</v>
      </c>
      <c r="E943" s="12">
        <f t="shared" si="22"/>
        <v>2022</v>
      </c>
      <c r="F943" s="11" t="s">
        <v>2849</v>
      </c>
      <c r="H943" s="11" t="s">
        <v>2850</v>
      </c>
      <c r="I943" s="13">
        <f>'28'!L23</f>
        <v>315</v>
      </c>
    </row>
    <row r="944" spans="2:9" ht="12.75">
      <c r="B944" s="11" t="str">
        <f>INDEX(SUM!D:D,MATCH(SUM!$F$3,SUM!B:B,0),0)</f>
        <v>P071</v>
      </c>
      <c r="E944" s="12">
        <f t="shared" si="22"/>
        <v>2022</v>
      </c>
      <c r="F944" s="11" t="s">
        <v>2851</v>
      </c>
      <c r="H944" s="11" t="str">
        <f>"Número de vacinas Pfizer recebidas em "&amp;$E$3</f>
        <v>Número de vacinas Pfizer recebidas em 2022</v>
      </c>
      <c r="I944" s="30">
        <f>'28'!$C$24</f>
        <v>4008</v>
      </c>
    </row>
    <row r="945" spans="2:9" ht="12.75">
      <c r="B945" s="11" t="str">
        <f>INDEX(SUM!D:D,MATCH(SUM!$F$3,SUM!B:B,0),0)</f>
        <v>P071</v>
      </c>
      <c r="E945" s="12">
        <f t="shared" si="22"/>
        <v>2022</v>
      </c>
      <c r="F945" s="11" t="s">
        <v>2852</v>
      </c>
      <c r="H945" s="11" t="str">
        <f>"Número de vacinas Coronavac recebidas em "&amp;$E$3</f>
        <v>Número de vacinas Coronavac recebidas em 2022</v>
      </c>
      <c r="I945" s="30">
        <f>'28'!$E$24</f>
        <v>2855</v>
      </c>
    </row>
    <row r="946" spans="2:9" ht="12.75">
      <c r="B946" s="11" t="str">
        <f>INDEX(SUM!D:D,MATCH(SUM!$F$3,SUM!B:B,0),0)</f>
        <v>P071</v>
      </c>
      <c r="E946" s="12">
        <f t="shared" si="22"/>
        <v>2022</v>
      </c>
      <c r="F946" s="11" t="s">
        <v>2853</v>
      </c>
      <c r="H946" s="11" t="str">
        <f>"Número de vacinas AstraZeneca recebidas em "&amp;$E$3</f>
        <v>Número de vacinas AstraZeneca recebidas em 2022</v>
      </c>
      <c r="I946" s="30">
        <f>'28'!$G$24</f>
        <v>2534</v>
      </c>
    </row>
    <row r="947" spans="2:9" ht="12.75">
      <c r="B947" s="11" t="str">
        <f>INDEX(SUM!D:D,MATCH(SUM!$F$3,SUM!B:B,0),0)</f>
        <v>P071</v>
      </c>
      <c r="E947" s="12">
        <f t="shared" si="22"/>
        <v>2022</v>
      </c>
      <c r="F947" s="11" t="s">
        <v>2854</v>
      </c>
      <c r="H947" s="11" t="str">
        <f>"Número de vacinas Janssen recebidas em "&amp;$E$3</f>
        <v>Número de vacinas Janssen recebidas em 2022</v>
      </c>
      <c r="I947" s="30">
        <f>'28'!$I$24</f>
        <v>1685</v>
      </c>
    </row>
    <row r="948" spans="2:9" ht="12.75">
      <c r="B948" s="11" t="str">
        <f>INDEX(SUM!D:D,MATCH(SUM!$F$3,SUM!B:B,0),0)</f>
        <v>P071</v>
      </c>
      <c r="E948" s="12">
        <f t="shared" si="22"/>
        <v>2022</v>
      </c>
      <c r="F948" s="11" t="s">
        <v>2855</v>
      </c>
      <c r="H948" s="11" t="str">
        <f>"Número de vacinas Total recebidas em "&amp;$E$3</f>
        <v>Número de vacinas Total recebidas em 2022</v>
      </c>
      <c r="I948" s="30">
        <f>'28'!$K$24</f>
        <v>11082</v>
      </c>
    </row>
    <row r="949" spans="2:9" ht="12.75">
      <c r="B949" s="11" t="str">
        <f>INDEX(SUM!D:D,MATCH(SUM!$F$3,SUM!B:B,0),0)</f>
        <v>P071</v>
      </c>
      <c r="E949" s="12">
        <f t="shared" si="22"/>
        <v>2022</v>
      </c>
      <c r="F949" s="11" t="s">
        <v>2856</v>
      </c>
      <c r="H949" s="11" t="str">
        <f>"Número de vacinas Pfizer aplicadas em "&amp;$E$3</f>
        <v>Número de vacinas Pfizer aplicadas em 2022</v>
      </c>
      <c r="I949" s="30">
        <f>'28'!D24</f>
        <v>3658</v>
      </c>
    </row>
    <row r="950" spans="2:9" ht="12.75">
      <c r="B950" s="11" t="str">
        <f>INDEX(SUM!D:D,MATCH(SUM!$F$3,SUM!B:B,0),0)</f>
        <v>P071</v>
      </c>
      <c r="E950" s="12">
        <f t="shared" si="22"/>
        <v>2022</v>
      </c>
      <c r="F950" s="11" t="s">
        <v>2857</v>
      </c>
      <c r="H950" s="11" t="str">
        <f>"Número de vacinas Coronavac aplicadas em "&amp;$E$3</f>
        <v>Número de vacinas Coronavac aplicadas em 2022</v>
      </c>
      <c r="I950" s="30">
        <f>'28'!F24</f>
        <v>2929</v>
      </c>
    </row>
    <row r="951" spans="2:9" ht="12.75">
      <c r="B951" s="11" t="str">
        <f>INDEX(SUM!D:D,MATCH(SUM!$F$3,SUM!B:B,0),0)</f>
        <v>P071</v>
      </c>
      <c r="E951" s="12">
        <f t="shared" si="22"/>
        <v>2022</v>
      </c>
      <c r="F951" s="11" t="s">
        <v>2858</v>
      </c>
      <c r="H951" s="11" t="str">
        <f>"Número de vacinas AstraZeneca aplicadas em "&amp;$E$3</f>
        <v>Número de vacinas AstraZeneca aplicadas em 2022</v>
      </c>
      <c r="I951" s="30">
        <f>'28'!H24</f>
        <v>2215</v>
      </c>
    </row>
    <row r="952" spans="2:9" ht="12.75">
      <c r="B952" s="11" t="str">
        <f>INDEX(SUM!D:D,MATCH(SUM!$F$3,SUM!B:B,0),0)</f>
        <v>P071</v>
      </c>
      <c r="E952" s="12">
        <f t="shared" si="22"/>
        <v>2022</v>
      </c>
      <c r="F952" s="11" t="s">
        <v>2859</v>
      </c>
      <c r="H952" s="11" t="str">
        <f>"Número de vacinas Janssen aplicadas em "&amp;$E$3</f>
        <v>Número de vacinas Janssen aplicadas em 2022</v>
      </c>
      <c r="I952" s="30">
        <f>'28'!J24</f>
        <v>1515</v>
      </c>
    </row>
    <row r="953" spans="2:9" ht="12.75">
      <c r="B953" s="11" t="str">
        <f>INDEX(SUM!D:D,MATCH(SUM!$F$3,SUM!B:B,0),0)</f>
        <v>P071</v>
      </c>
      <c r="E953" s="12">
        <f t="shared" si="22"/>
        <v>2022</v>
      </c>
      <c r="F953" s="11" t="s">
        <v>2860</v>
      </c>
      <c r="H953" s="11" t="str">
        <f>"Número de vacinas Total aplicadas em "&amp;$E$3</f>
        <v>Número de vacinas Total aplicadas em 2022</v>
      </c>
      <c r="I953" s="30">
        <f>'28'!L24</f>
        <v>10317</v>
      </c>
    </row>
  </sheetData>
  <sheetProtection selectLockedCells="1" selectUnlockedCells="1"/>
  <printOptions horizontalCentered="1"/>
  <pageMargins left="0.19652777777777777" right="0.19652777777777777" top="0.5902777777777778" bottom="0.39375" header="0.19652777777777777" footer="0.5118110236220472"/>
  <pageSetup fitToHeight="1" fitToWidth="1" horizontalDpi="300" verticalDpi="300" orientation="portrait" paperSize="9"/>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4">
    <tabColor indexed="56"/>
  </sheetPr>
  <dimension ref="A1:L59"/>
  <sheetViews>
    <sheetView showGridLines="0" zoomScale="85" zoomScaleNormal="85" workbookViewId="0" topLeftCell="A1">
      <selection activeCell="C15" sqref="C15"/>
    </sheetView>
  </sheetViews>
  <sheetFormatPr defaultColWidth="10.66015625" defaultRowHeight="12.75"/>
  <cols>
    <col min="1" max="1" width="22.33203125" style="168" customWidth="1"/>
    <col min="2" max="2" width="23.66015625" style="168" customWidth="1"/>
    <col min="3" max="3" width="24" style="168" customWidth="1"/>
    <col min="4" max="5" width="27.16015625" style="168" customWidth="1"/>
    <col min="6" max="7" width="27.33203125" style="168" customWidth="1"/>
    <col min="8" max="8" width="27.83203125" style="168" customWidth="1"/>
    <col min="9" max="12" width="20.5" style="168" customWidth="1"/>
    <col min="13" max="13" width="18.16015625" style="168" customWidth="1"/>
    <col min="14" max="16384" width="10.66015625" style="168" customWidth="1"/>
  </cols>
  <sheetData>
    <row r="1" spans="1:7" s="46" customFormat="1" ht="15.6">
      <c r="A1" s="45"/>
      <c r="C1" s="47"/>
      <c r="D1" s="47"/>
      <c r="E1" s="1"/>
      <c r="F1" s="1"/>
      <c r="G1" s="1"/>
    </row>
    <row r="2" spans="2:8" s="46" customFormat="1" ht="15.75" customHeight="1">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row>
    <row r="3" spans="2:8" s="49" customFormat="1" ht="18.75" customHeight="1">
      <c r="B3" s="243" t="str">
        <f>IF(SUM!$G$3="","",IF(SUM!$G$3="RECIFE","CIDADE DO RECIFE","MUNICÍPIO DE "&amp;UPPER(SUM!G3)))</f>
        <v>MUNICÍPIO DE IGUARACY</v>
      </c>
      <c r="C3" s="243"/>
      <c r="D3" s="243"/>
      <c r="E3" s="243"/>
      <c r="F3" s="243"/>
      <c r="G3" s="243"/>
      <c r="H3" s="243"/>
    </row>
    <row r="4" spans="1:8" s="49" customFormat="1" ht="17.4">
      <c r="A4" s="56"/>
      <c r="B4" s="56"/>
      <c r="C4" s="56"/>
      <c r="D4" s="56"/>
      <c r="E4" s="57"/>
      <c r="F4" s="57"/>
      <c r="G4" s="57"/>
      <c r="H4" s="57"/>
    </row>
    <row r="5" spans="1:8" s="49" customFormat="1" ht="24" customHeight="1">
      <c r="A5" s="56"/>
      <c r="B5" s="56"/>
      <c r="C5" s="56"/>
      <c r="D5" s="56"/>
      <c r="E5" s="57"/>
      <c r="F5" s="57"/>
      <c r="G5" s="57"/>
      <c r="H5" s="57"/>
    </row>
    <row r="6" spans="1:12" s="1" customFormat="1" ht="15.6" customHeight="1">
      <c r="A6" s="6"/>
      <c r="B6" s="246" t="s">
        <v>3502</v>
      </c>
      <c r="C6" s="246"/>
      <c r="D6" s="246"/>
      <c r="E6" s="246"/>
      <c r="F6" s="246"/>
      <c r="G6" s="246"/>
      <c r="H6" s="246"/>
      <c r="L6" s="6"/>
    </row>
    <row r="7" spans="1:12" s="1" customFormat="1" ht="15.6">
      <c r="A7" s="6"/>
      <c r="B7" s="247" t="str">
        <f>"ANEXO III DA RESOLUÇÃO TCE/PE N. "&amp;BDValores!E4</f>
        <v>ANEXO III DA RESOLUÇÃO TCE/PE N. 190/2022</v>
      </c>
      <c r="C7" s="247"/>
      <c r="D7" s="247"/>
      <c r="E7" s="247"/>
      <c r="F7" s="247"/>
      <c r="G7" s="247"/>
      <c r="H7" s="247"/>
      <c r="L7" s="6"/>
    </row>
    <row r="8" spans="1:12" s="1" customFormat="1" ht="36" customHeight="1">
      <c r="A8" s="6"/>
      <c r="B8" s="248"/>
      <c r="C8" s="248"/>
      <c r="D8" s="248"/>
      <c r="E8" s="248"/>
      <c r="F8" s="248"/>
      <c r="G8" s="248"/>
      <c r="H8" s="248"/>
      <c r="L8" s="6"/>
    </row>
    <row r="9" spans="1:8" s="149" customFormat="1" ht="15.6">
      <c r="A9" s="10"/>
      <c r="B9" s="245" t="str">
        <f>"ANEXO "&amp;BDValores!H6</f>
        <v>ANEXO III-A</v>
      </c>
      <c r="C9" s="245"/>
      <c r="D9" s="245"/>
      <c r="E9" s="245"/>
      <c r="F9" s="245"/>
      <c r="G9" s="245"/>
      <c r="H9" s="33"/>
    </row>
    <row r="10" spans="1:8" s="149" customFormat="1" ht="15.75" customHeight="1">
      <c r="A10" s="10"/>
      <c r="B10" s="249" t="s">
        <v>3503</v>
      </c>
      <c r="C10" s="249"/>
      <c r="D10" s="249"/>
      <c r="E10" s="249"/>
      <c r="F10" s="249"/>
      <c r="G10" s="249"/>
      <c r="H10" s="33"/>
    </row>
    <row r="11" spans="1:8" s="149" customFormat="1" ht="15.6">
      <c r="A11" s="10"/>
      <c r="B11" s="245" t="s">
        <v>3480</v>
      </c>
      <c r="C11" s="245"/>
      <c r="D11" s="245"/>
      <c r="E11" s="245"/>
      <c r="F11" s="245"/>
      <c r="G11" s="245"/>
      <c r="H11" s="33"/>
    </row>
    <row r="12" spans="1:7" s="149" customFormat="1" ht="15.6">
      <c r="A12" s="10"/>
      <c r="B12" s="169"/>
      <c r="C12" s="169"/>
      <c r="D12" s="169"/>
      <c r="E12" s="169"/>
      <c r="F12" s="169"/>
      <c r="G12" s="170" t="s">
        <v>3481</v>
      </c>
    </row>
    <row r="13" spans="1:7" s="149" customFormat="1" ht="27.6">
      <c r="A13" s="10"/>
      <c r="B13" s="171" t="s">
        <v>3482</v>
      </c>
      <c r="C13" s="172" t="s">
        <v>3483</v>
      </c>
      <c r="D13" s="172" t="s">
        <v>3484</v>
      </c>
      <c r="E13" s="172" t="s">
        <v>3485</v>
      </c>
      <c r="F13" s="172" t="s">
        <v>3486</v>
      </c>
      <c r="G13" s="172" t="s">
        <v>3487</v>
      </c>
    </row>
    <row r="14" spans="1:7" s="149" customFormat="1" ht="10.5" customHeight="1">
      <c r="A14" s="10"/>
      <c r="B14" s="173"/>
      <c r="C14" s="174" t="s">
        <v>3488</v>
      </c>
      <c r="D14" s="174" t="s">
        <v>3489</v>
      </c>
      <c r="E14" s="175"/>
      <c r="F14" s="174" t="s">
        <v>3490</v>
      </c>
      <c r="G14" s="174" t="s">
        <v>3490</v>
      </c>
    </row>
    <row r="15" spans="1:7" s="149" customFormat="1" ht="15.6">
      <c r="A15" s="10"/>
      <c r="B15" s="118" t="s">
        <v>3441</v>
      </c>
      <c r="C15" s="69">
        <v>504746.73</v>
      </c>
      <c r="D15" s="69">
        <v>42099.33</v>
      </c>
      <c r="E15" s="69">
        <v>42099.33</v>
      </c>
      <c r="F15" s="69">
        <v>42099.33</v>
      </c>
      <c r="G15" s="69">
        <v>0</v>
      </c>
    </row>
    <row r="16" spans="1:7" s="149" customFormat="1" ht="15.6">
      <c r="A16" s="10"/>
      <c r="B16" s="118" t="s">
        <v>3445</v>
      </c>
      <c r="C16" s="69">
        <v>701066.79</v>
      </c>
      <c r="D16" s="69">
        <v>59158.36</v>
      </c>
      <c r="E16" s="69">
        <v>59158.36</v>
      </c>
      <c r="F16" s="69">
        <v>59158.36</v>
      </c>
      <c r="G16" s="69">
        <v>0</v>
      </c>
    </row>
    <row r="17" spans="1:7" s="149" customFormat="1" ht="15.6">
      <c r="A17" s="10"/>
      <c r="B17" s="118" t="s">
        <v>3448</v>
      </c>
      <c r="C17" s="69">
        <v>757378.9</v>
      </c>
      <c r="D17" s="69">
        <v>63420.79</v>
      </c>
      <c r="E17" s="69">
        <v>63420.79</v>
      </c>
      <c r="F17" s="69">
        <v>63420.79</v>
      </c>
      <c r="G17" s="69">
        <v>0</v>
      </c>
    </row>
    <row r="18" spans="1:7" s="149" customFormat="1" ht="15.6">
      <c r="A18" s="10"/>
      <c r="B18" s="118" t="s">
        <v>3451</v>
      </c>
      <c r="C18" s="69">
        <v>794039.01</v>
      </c>
      <c r="D18" s="69">
        <v>65942.76</v>
      </c>
      <c r="E18" s="69">
        <v>65942.76</v>
      </c>
      <c r="F18" s="69">
        <v>65942.76</v>
      </c>
      <c r="G18" s="69">
        <v>0</v>
      </c>
    </row>
    <row r="19" spans="1:7" s="149" customFormat="1" ht="15.6">
      <c r="A19" s="10"/>
      <c r="B19" s="118" t="s">
        <v>3454</v>
      </c>
      <c r="C19" s="69">
        <v>773596.98</v>
      </c>
      <c r="D19" s="69">
        <v>64375.37</v>
      </c>
      <c r="E19" s="69">
        <v>64375.37</v>
      </c>
      <c r="F19" s="69">
        <v>64375.37</v>
      </c>
      <c r="G19" s="69">
        <v>0</v>
      </c>
    </row>
    <row r="20" spans="1:7" s="149" customFormat="1" ht="15.6">
      <c r="A20" s="10"/>
      <c r="B20" s="118" t="s">
        <v>3456</v>
      </c>
      <c r="C20" s="69">
        <v>788306.52</v>
      </c>
      <c r="D20" s="69">
        <v>65724.41</v>
      </c>
      <c r="E20" s="69">
        <v>65724.41</v>
      </c>
      <c r="F20" s="69">
        <v>65724.41</v>
      </c>
      <c r="G20" s="69">
        <v>0</v>
      </c>
    </row>
    <row r="21" spans="1:7" s="149" customFormat="1" ht="15.6">
      <c r="A21" s="10"/>
      <c r="B21" s="118" t="s">
        <v>3458</v>
      </c>
      <c r="C21" s="69">
        <v>802224.43</v>
      </c>
      <c r="D21" s="69">
        <v>67251.47</v>
      </c>
      <c r="E21" s="69">
        <v>67251.47</v>
      </c>
      <c r="F21" s="69">
        <v>67251.47</v>
      </c>
      <c r="G21" s="69">
        <v>0</v>
      </c>
    </row>
    <row r="22" spans="1:7" s="149" customFormat="1" ht="15.6">
      <c r="A22" s="10"/>
      <c r="B22" s="118" t="s">
        <v>3460</v>
      </c>
      <c r="C22" s="69">
        <v>819015.15</v>
      </c>
      <c r="D22" s="69">
        <v>68672.99</v>
      </c>
      <c r="E22" s="69">
        <v>68672.99</v>
      </c>
      <c r="F22" s="69">
        <v>68672.99</v>
      </c>
      <c r="G22" s="69">
        <v>0</v>
      </c>
    </row>
    <row r="23" spans="1:7" s="149" customFormat="1" ht="15.6">
      <c r="A23" s="10"/>
      <c r="B23" s="118" t="s">
        <v>3462</v>
      </c>
      <c r="C23" s="69">
        <v>817875.11</v>
      </c>
      <c r="D23" s="69">
        <v>67665.88</v>
      </c>
      <c r="E23" s="69">
        <v>67665.88</v>
      </c>
      <c r="F23" s="69">
        <v>67665.88</v>
      </c>
      <c r="G23" s="69">
        <v>0</v>
      </c>
    </row>
    <row r="24" spans="1:7" s="149" customFormat="1" ht="15.6">
      <c r="A24" s="10"/>
      <c r="B24" s="118" t="s">
        <v>3464</v>
      </c>
      <c r="C24" s="69">
        <v>822808.62</v>
      </c>
      <c r="D24" s="69">
        <v>68237.97</v>
      </c>
      <c r="E24" s="69">
        <v>68237.97</v>
      </c>
      <c r="F24" s="69">
        <v>68237.97</v>
      </c>
      <c r="G24" s="69">
        <v>1418.93</v>
      </c>
    </row>
    <row r="25" spans="1:12" s="149" customFormat="1" ht="15.6">
      <c r="A25" s="10"/>
      <c r="B25" s="118" t="s">
        <v>3466</v>
      </c>
      <c r="C25" s="69">
        <v>825642.28</v>
      </c>
      <c r="D25" s="69">
        <v>68730.08</v>
      </c>
      <c r="E25" s="69">
        <v>68730.08</v>
      </c>
      <c r="F25" s="69">
        <v>68730.08</v>
      </c>
      <c r="G25" s="69">
        <v>11272.58</v>
      </c>
      <c r="I25" s="10"/>
      <c r="J25" s="10"/>
      <c r="K25" s="10"/>
      <c r="L25" s="10"/>
    </row>
    <row r="26" spans="2:7" ht="15.6">
      <c r="B26" s="118" t="s">
        <v>3468</v>
      </c>
      <c r="C26" s="69">
        <v>780667.84</v>
      </c>
      <c r="D26" s="69">
        <v>64657.07</v>
      </c>
      <c r="E26" s="69">
        <v>64657.07</v>
      </c>
      <c r="F26" s="69">
        <v>64657.07</v>
      </c>
      <c r="G26" s="69">
        <v>3874.92</v>
      </c>
    </row>
    <row r="27" spans="2:7" ht="15.6">
      <c r="B27" s="118" t="s">
        <v>3470</v>
      </c>
      <c r="C27" s="69">
        <v>630216.43</v>
      </c>
      <c r="D27" s="69">
        <v>50473.56</v>
      </c>
      <c r="E27" s="69">
        <v>50473.56</v>
      </c>
      <c r="F27" s="69">
        <v>50473.56</v>
      </c>
      <c r="G27" s="69">
        <v>7536.81</v>
      </c>
    </row>
    <row r="28" spans="2:7" ht="15.6">
      <c r="B28" s="176" t="s">
        <v>3476</v>
      </c>
      <c r="C28" s="125">
        <f>SUM(C15:C27)</f>
        <v>9817584.79</v>
      </c>
      <c r="D28" s="125">
        <f>SUM(D15:D27)</f>
        <v>816410.0399999998</v>
      </c>
      <c r="E28" s="125">
        <f>SUM(E15:E27)</f>
        <v>816410.0399999998</v>
      </c>
      <c r="F28" s="125">
        <f>SUM(F15:F27)</f>
        <v>816410.0399999998</v>
      </c>
      <c r="G28" s="125">
        <f>SUM(G15:G27)</f>
        <v>24103.24</v>
      </c>
    </row>
    <row r="32" spans="2:8" ht="12.75">
      <c r="B32" s="245" t="str">
        <f>"ANEXO "&amp;BDValores!H7</f>
        <v>ANEXO III-B</v>
      </c>
      <c r="C32" s="245"/>
      <c r="D32" s="245"/>
      <c r="E32" s="245"/>
      <c r="F32" s="245"/>
      <c r="G32" s="245"/>
      <c r="H32" s="245"/>
    </row>
    <row r="33" spans="2:8" ht="13.2" customHeight="1">
      <c r="B33" s="249" t="s">
        <v>3504</v>
      </c>
      <c r="C33" s="249"/>
      <c r="D33" s="249"/>
      <c r="E33" s="249"/>
      <c r="F33" s="249"/>
      <c r="G33" s="249"/>
      <c r="H33" s="249"/>
    </row>
    <row r="34" spans="2:8" ht="12.75">
      <c r="B34" s="245" t="s">
        <v>3480</v>
      </c>
      <c r="C34" s="245"/>
      <c r="D34" s="245"/>
      <c r="E34" s="245"/>
      <c r="F34" s="245"/>
      <c r="G34" s="245"/>
      <c r="H34" s="245"/>
    </row>
    <row r="35" spans="2:8" ht="12.75">
      <c r="B35" s="149"/>
      <c r="C35" s="149"/>
      <c r="D35" s="149"/>
      <c r="E35" s="149"/>
      <c r="F35" s="149"/>
      <c r="G35" s="149"/>
      <c r="H35" s="170" t="s">
        <v>3481</v>
      </c>
    </row>
    <row r="36" spans="2:8" ht="27.6">
      <c r="B36" s="171" t="s">
        <v>3482</v>
      </c>
      <c r="C36" s="172" t="s">
        <v>3483</v>
      </c>
      <c r="D36" s="172" t="s">
        <v>3492</v>
      </c>
      <c r="E36" s="172" t="s">
        <v>3485</v>
      </c>
      <c r="F36" s="172" t="s">
        <v>3493</v>
      </c>
      <c r="G36" s="172" t="s">
        <v>3486</v>
      </c>
      <c r="H36" s="172" t="s">
        <v>3487</v>
      </c>
    </row>
    <row r="37" spans="2:8" ht="12.75">
      <c r="B37" s="173"/>
      <c r="C37" s="174" t="s">
        <v>3488</v>
      </c>
      <c r="D37" s="174" t="s">
        <v>3489</v>
      </c>
      <c r="E37" s="175"/>
      <c r="F37" s="174" t="s">
        <v>3494</v>
      </c>
      <c r="G37" s="174" t="s">
        <v>3490</v>
      </c>
      <c r="H37" s="174" t="s">
        <v>3490</v>
      </c>
    </row>
    <row r="38" spans="2:8" ht="15.6">
      <c r="B38" s="118" t="s">
        <v>3441</v>
      </c>
      <c r="C38" s="69">
        <v>504746.73</v>
      </c>
      <c r="D38" s="69">
        <v>110576.01</v>
      </c>
      <c r="E38" s="69">
        <v>110576.01</v>
      </c>
      <c r="F38" s="69">
        <v>1084.44</v>
      </c>
      <c r="G38" s="69">
        <v>109491.57</v>
      </c>
      <c r="H38" s="69">
        <v>0</v>
      </c>
    </row>
    <row r="39" spans="2:8" ht="15.6">
      <c r="B39" s="118" t="s">
        <v>3445</v>
      </c>
      <c r="C39" s="69">
        <v>701066.79</v>
      </c>
      <c r="D39" s="69">
        <v>153758.93</v>
      </c>
      <c r="E39" s="69">
        <v>153758.93</v>
      </c>
      <c r="F39" s="69">
        <v>1776.7</v>
      </c>
      <c r="G39" s="69">
        <v>151982.23</v>
      </c>
      <c r="H39" s="69">
        <v>0</v>
      </c>
    </row>
    <row r="40" spans="2:8" ht="15.6">
      <c r="B40" s="118" t="s">
        <v>3448</v>
      </c>
      <c r="C40" s="69">
        <v>757378.9</v>
      </c>
      <c r="D40" s="69">
        <v>165542.45</v>
      </c>
      <c r="E40" s="69">
        <v>165542.45</v>
      </c>
      <c r="F40" s="69">
        <v>1776.7</v>
      </c>
      <c r="G40" s="69">
        <v>163765.75</v>
      </c>
      <c r="H40" s="69">
        <v>0</v>
      </c>
    </row>
    <row r="41" spans="2:8" ht="15.6">
      <c r="B41" s="118" t="s">
        <v>3451</v>
      </c>
      <c r="C41" s="69">
        <v>794039.01</v>
      </c>
      <c r="D41" s="69">
        <v>173287.6</v>
      </c>
      <c r="E41" s="69">
        <v>173287.6</v>
      </c>
      <c r="F41" s="69">
        <v>3158.11</v>
      </c>
      <c r="G41" s="69">
        <v>170129.49</v>
      </c>
      <c r="H41" s="69">
        <v>0</v>
      </c>
    </row>
    <row r="42" spans="2:8" ht="15.6">
      <c r="B42" s="118" t="s">
        <v>3454</v>
      </c>
      <c r="C42" s="69">
        <v>773596.98</v>
      </c>
      <c r="D42" s="69">
        <v>168922.94</v>
      </c>
      <c r="E42" s="69">
        <v>168922.94</v>
      </c>
      <c r="F42" s="69">
        <v>2657.24</v>
      </c>
      <c r="G42" s="69">
        <v>166265.7</v>
      </c>
      <c r="H42" s="69">
        <v>0</v>
      </c>
    </row>
    <row r="43" spans="2:8" ht="15.6">
      <c r="B43" s="118" t="s">
        <v>3456</v>
      </c>
      <c r="C43" s="69">
        <v>788306.52</v>
      </c>
      <c r="D43" s="69">
        <v>172179.83</v>
      </c>
      <c r="E43" s="69">
        <v>172179.83</v>
      </c>
      <c r="F43" s="69">
        <v>3870.52</v>
      </c>
      <c r="G43" s="69">
        <v>168309.31</v>
      </c>
      <c r="H43" s="69">
        <v>0</v>
      </c>
    </row>
    <row r="44" spans="2:8" ht="15.6">
      <c r="B44" s="118" t="s">
        <v>3458</v>
      </c>
      <c r="C44" s="69">
        <v>802224.43</v>
      </c>
      <c r="D44" s="69">
        <v>175556.44</v>
      </c>
      <c r="E44" s="69">
        <v>175556.44</v>
      </c>
      <c r="F44" s="69">
        <v>4025.12</v>
      </c>
      <c r="G44" s="69">
        <v>171531.32</v>
      </c>
      <c r="H44" s="69">
        <v>0</v>
      </c>
    </row>
    <row r="45" spans="2:8" ht="15.6">
      <c r="B45" s="118" t="s">
        <v>3460</v>
      </c>
      <c r="C45" s="69">
        <v>819015.15</v>
      </c>
      <c r="D45" s="69">
        <v>178908.76</v>
      </c>
      <c r="E45" s="69">
        <v>178908.76</v>
      </c>
      <c r="F45" s="69">
        <v>2853.52</v>
      </c>
      <c r="G45" s="69">
        <v>176055.24</v>
      </c>
      <c r="H45" s="69">
        <v>244.43</v>
      </c>
    </row>
    <row r="46" spans="2:8" ht="15.6">
      <c r="B46" s="118" t="s">
        <v>3462</v>
      </c>
      <c r="C46" s="69">
        <v>817875.11</v>
      </c>
      <c r="D46" s="69">
        <v>178619.89</v>
      </c>
      <c r="E46" s="69">
        <v>178619.89</v>
      </c>
      <c r="F46" s="69">
        <v>3847.09</v>
      </c>
      <c r="G46" s="69">
        <v>174772.8</v>
      </c>
      <c r="H46" s="69">
        <v>9107.91</v>
      </c>
    </row>
    <row r="47" spans="2:8" ht="15.6">
      <c r="B47" s="118" t="s">
        <v>3464</v>
      </c>
      <c r="C47" s="69">
        <v>822808.62</v>
      </c>
      <c r="D47" s="69">
        <v>179751.41</v>
      </c>
      <c r="E47" s="69">
        <v>179751.41</v>
      </c>
      <c r="F47" s="69">
        <v>5969.41</v>
      </c>
      <c r="G47" s="69">
        <v>173782</v>
      </c>
      <c r="H47" s="69">
        <v>9996.97</v>
      </c>
    </row>
    <row r="48" spans="2:8" ht="15.6">
      <c r="B48" s="118" t="s">
        <v>3466</v>
      </c>
      <c r="C48" s="69">
        <v>825642.28</v>
      </c>
      <c r="D48" s="69">
        <v>180369.21</v>
      </c>
      <c r="E48" s="69">
        <v>180369.21</v>
      </c>
      <c r="F48" s="69">
        <v>10571.56</v>
      </c>
      <c r="G48" s="69">
        <v>15106.77</v>
      </c>
      <c r="H48" s="69">
        <v>0</v>
      </c>
    </row>
    <row r="49" spans="2:8" ht="15.6">
      <c r="B49" s="118" t="s">
        <v>3468</v>
      </c>
      <c r="C49" s="69">
        <v>780667.84</v>
      </c>
      <c r="D49" s="69">
        <v>170475.99</v>
      </c>
      <c r="E49" s="69">
        <v>170475.99</v>
      </c>
      <c r="F49" s="69">
        <v>12033.76</v>
      </c>
      <c r="G49" s="69">
        <v>15106.77</v>
      </c>
      <c r="H49" s="69">
        <v>0</v>
      </c>
    </row>
    <row r="50" spans="2:8" ht="15.6">
      <c r="B50" s="118" t="s">
        <v>3470</v>
      </c>
      <c r="C50" s="69">
        <v>630216.43</v>
      </c>
      <c r="D50" s="69">
        <v>138033.45</v>
      </c>
      <c r="E50" s="69">
        <v>138033.45</v>
      </c>
      <c r="F50" s="69">
        <v>3501.8</v>
      </c>
      <c r="G50" s="69">
        <v>2098.45</v>
      </c>
      <c r="H50" s="69">
        <v>0</v>
      </c>
    </row>
    <row r="51" spans="2:8" ht="15.6">
      <c r="B51" s="176" t="s">
        <v>3476</v>
      </c>
      <c r="C51" s="125">
        <f aca="true" t="shared" si="0" ref="C51:H51">SUM(C38:C50)</f>
        <v>9817584.79</v>
      </c>
      <c r="D51" s="125">
        <f t="shared" si="0"/>
        <v>2145982.91</v>
      </c>
      <c r="E51" s="125">
        <f t="shared" si="0"/>
        <v>2145982.91</v>
      </c>
      <c r="F51" s="125">
        <f t="shared" si="0"/>
        <v>57125.97000000001</v>
      </c>
      <c r="G51" s="125">
        <f t="shared" si="0"/>
        <v>1658397.4000000001</v>
      </c>
      <c r="H51" s="125">
        <f t="shared" si="0"/>
        <v>19349.309999999998</v>
      </c>
    </row>
    <row r="55" ht="12.75">
      <c r="B55" s="177" t="s">
        <v>3505</v>
      </c>
    </row>
    <row r="56" ht="12.75">
      <c r="B56" s="168" t="s">
        <v>3506</v>
      </c>
    </row>
    <row r="57" ht="12.75">
      <c r="B57" s="168" t="s">
        <v>3507</v>
      </c>
    </row>
    <row r="58" ht="12.75">
      <c r="B58" s="168" t="s">
        <v>3508</v>
      </c>
    </row>
    <row r="59" ht="12.75">
      <c r="B59" s="168" t="s">
        <v>3509</v>
      </c>
    </row>
  </sheetData>
  <sheetProtection sheet="1" objects="1" scenarios="1" selectLockedCells="1"/>
  <mergeCells count="11">
    <mergeCell ref="B34:H34"/>
    <mergeCell ref="B2:H2"/>
    <mergeCell ref="B3:H3"/>
    <mergeCell ref="B6:H6"/>
    <mergeCell ref="B7:H7"/>
    <mergeCell ref="B8:H8"/>
    <mergeCell ref="B9:G9"/>
    <mergeCell ref="B10:G10"/>
    <mergeCell ref="B11:G11"/>
    <mergeCell ref="B32:H32"/>
    <mergeCell ref="B33:H33"/>
  </mergeCells>
  <conditionalFormatting sqref="C38:H51 C15:G28">
    <cfRule type="cellIs" priority="1" dxfId="64" operator="equal" stopIfTrue="1">
      <formula>""</formula>
    </cfRule>
  </conditionalFormatting>
  <conditionalFormatting sqref="F15:G27">
    <cfRule type="cellIs" priority="2" dxfId="64" operator="equal" stopIfTrue="1">
      <formula>""</formula>
    </cfRule>
  </conditionalFormatting>
  <conditionalFormatting sqref="F15:G27">
    <cfRule type="cellIs" priority="3" dxfId="64" operator="equal" stopIfTrue="1">
      <formula>""</formula>
    </cfRule>
  </conditionalFormatting>
  <dataValidations count="2">
    <dataValidation type="decimal" operator="lessThan" allowBlank="1" showErrorMessage="1" sqref="C28:G28 C51:H51">
      <formula1>999999999999</formula1>
    </dataValidation>
    <dataValidation type="decimal" operator="lessThan" allowBlank="1" showErrorMessage="1" errorTitle="Aplicativo de Informações:" error="Digitar apenas números com decimal separada por vírgula." sqref="C15:G27 C38:H50">
      <formula1>999999999999999</formula1>
    </dataValidation>
  </dataValidations>
  <printOptions horizontalCentered="1"/>
  <pageMargins left="0.7875" right="0.7875" top="0.9840277777777778" bottom="0.9840277777777778" header="0.5118110236220472" footer="0.5118110236220472"/>
  <pageSetup horizontalDpi="300" verticalDpi="300" orientation="landscape" paperSize="9" scale="65"/>
  <rowBreaks count="1" manualBreakCount="1">
    <brk id="31" max="16383" man="1"/>
  </rowBreaks>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5"/>
  <dimension ref="A1:J119"/>
  <sheetViews>
    <sheetView workbookViewId="0" topLeftCell="A7">
      <selection activeCell="D98" sqref="D98"/>
    </sheetView>
  </sheetViews>
  <sheetFormatPr defaultColWidth="9.33203125" defaultRowHeight="12.75"/>
  <cols>
    <col min="1" max="1" width="3.83203125" style="40" customWidth="1"/>
    <col min="2" max="2" width="33.33203125" style="40" customWidth="1"/>
    <col min="3" max="3" width="22.5" style="178" customWidth="1"/>
    <col min="4" max="4" width="100.33203125" style="40" customWidth="1"/>
    <col min="5" max="5" width="24.66015625" style="40" customWidth="1"/>
    <col min="6" max="6" width="62" style="40" customWidth="1"/>
    <col min="7" max="16384" width="9.33203125" style="40" customWidth="1"/>
  </cols>
  <sheetData>
    <row r="1" spans="3:9" s="46" customFormat="1" ht="12.75">
      <c r="C1" s="179"/>
      <c r="E1" s="47"/>
      <c r="F1" s="48"/>
      <c r="G1" s="48"/>
      <c r="H1" s="48"/>
      <c r="I1" s="48"/>
    </row>
    <row r="2" spans="3:10" s="46" customFormat="1" ht="15.6">
      <c r="C2" s="227" t="str">
        <f>"APLICATIVO DE INFORMAÇÕES MUNICIPAIS ESTRUTURADAS "&amp;BDValores!E3&amp;" - PRESTAÇÃO DE CONTAS DO PREFEITO MUNICIPAL"</f>
        <v>APLICATIVO DE INFORMAÇÕES MUNICIPAIS ESTRUTURADAS 2022 - PRESTAÇÃO DE CONTAS DO PREFEITO MUNICIPAL</v>
      </c>
      <c r="D2" s="227"/>
      <c r="E2" s="227"/>
      <c r="F2" s="48"/>
      <c r="G2" s="48"/>
      <c r="H2" s="48"/>
      <c r="I2" s="48"/>
      <c r="J2" s="1"/>
    </row>
    <row r="3" spans="3:10" s="49" customFormat="1" ht="17.4">
      <c r="C3" s="232" t="str">
        <f>IF(SUM!$G$3="","",IF(SUM!$G$3="RECIFE","CIDADE DO RECIFE","MUNICÍPIO DE "&amp;UPPER(SUM!G3)))</f>
        <v>MUNICÍPIO DE IGUARACY</v>
      </c>
      <c r="D3" s="232"/>
      <c r="E3" s="232"/>
      <c r="F3" s="48"/>
      <c r="G3" s="48"/>
      <c r="H3" s="48"/>
      <c r="I3" s="48"/>
      <c r="J3" s="57"/>
    </row>
    <row r="4" spans="1:10" s="49" customFormat="1" ht="17.4">
      <c r="A4" s="56"/>
      <c r="B4" s="56"/>
      <c r="C4" s="56"/>
      <c r="D4" s="56"/>
      <c r="E4" s="56"/>
      <c r="F4" s="48"/>
      <c r="G4" s="48"/>
      <c r="H4" s="48"/>
      <c r="I4" s="48"/>
      <c r="J4" s="57"/>
    </row>
    <row r="5" spans="1:10" s="49" customFormat="1" ht="15.75" customHeight="1">
      <c r="A5" s="56"/>
      <c r="B5" s="56"/>
      <c r="C5" s="56"/>
      <c r="D5" s="56"/>
      <c r="E5" s="56"/>
      <c r="F5" s="48"/>
      <c r="G5" s="48"/>
      <c r="H5" s="48"/>
      <c r="I5" s="48"/>
      <c r="J5" s="57"/>
    </row>
    <row r="6" spans="3:9" s="1" customFormat="1" ht="15.6">
      <c r="C6" s="180"/>
      <c r="D6" s="58" t="str">
        <f>""</f>
        <v/>
      </c>
      <c r="G6" s="59"/>
      <c r="I6" s="6"/>
    </row>
    <row r="7" spans="1:8" s="46" customFormat="1" ht="21" customHeight="1">
      <c r="A7" s="71" t="str">
        <f>""</f>
        <v/>
      </c>
      <c r="B7" s="71"/>
      <c r="C7" s="234" t="e">
        <f>UPPER(MENU!#REF!)</f>
        <v>#REF!</v>
      </c>
      <c r="D7" s="234"/>
      <c r="E7" s="234"/>
      <c r="F7" s="1"/>
      <c r="G7" s="6"/>
      <c r="H7" s="1"/>
    </row>
    <row r="8" spans="1:8" s="46" customFormat="1" ht="6.75" customHeight="1">
      <c r="A8" s="71" t="str">
        <f>""</f>
        <v/>
      </c>
      <c r="B8" s="71"/>
      <c r="C8" s="163"/>
      <c r="E8" s="48"/>
      <c r="F8" s="1"/>
      <c r="G8" s="6"/>
      <c r="H8" s="1"/>
    </row>
    <row r="9" spans="3:5" s="10" customFormat="1" ht="15.6">
      <c r="C9" s="90" t="s">
        <v>3316</v>
      </c>
      <c r="D9" s="90" t="s">
        <v>2897</v>
      </c>
      <c r="E9" s="130" t="s">
        <v>2898</v>
      </c>
    </row>
    <row r="11" spans="1:6" s="10" customFormat="1" ht="15.6">
      <c r="A11" s="151"/>
      <c r="B11" s="151"/>
      <c r="C11" s="102"/>
      <c r="D11" s="151"/>
      <c r="F11" s="151"/>
    </row>
    <row r="12" spans="1:6" s="10" customFormat="1" ht="15.6">
      <c r="A12" s="151"/>
      <c r="B12" s="151"/>
      <c r="C12" s="116" t="s">
        <v>3510</v>
      </c>
      <c r="D12" s="151"/>
      <c r="F12" s="151"/>
    </row>
    <row r="13" spans="1:6" s="10" customFormat="1" ht="15.6">
      <c r="A13" s="151"/>
      <c r="B13" s="151"/>
      <c r="C13" s="102"/>
      <c r="D13" s="151"/>
      <c r="F13" s="151"/>
    </row>
    <row r="14" spans="1:6" s="10" customFormat="1" ht="15.6">
      <c r="A14" s="151">
        <v>37</v>
      </c>
      <c r="B14" s="151" t="s">
        <v>3511</v>
      </c>
      <c r="C14" s="102" t="s">
        <v>974</v>
      </c>
      <c r="D14" s="150" t="s">
        <v>3512</v>
      </c>
      <c r="E14" s="70">
        <f>E15-E16</f>
        <v>0</v>
      </c>
      <c r="F14" s="151" t="s">
        <v>3513</v>
      </c>
    </row>
    <row r="15" spans="1:6" s="10" customFormat="1" ht="15.6">
      <c r="A15" s="151">
        <v>37</v>
      </c>
      <c r="B15" s="151" t="s">
        <v>3514</v>
      </c>
      <c r="C15" s="102" t="s">
        <v>755</v>
      </c>
      <c r="D15" s="150" t="s">
        <v>3515</v>
      </c>
      <c r="E15" s="69"/>
      <c r="F15" s="151"/>
    </row>
    <row r="16" spans="1:6" s="10" customFormat="1" ht="15.6">
      <c r="A16" s="151">
        <v>37</v>
      </c>
      <c r="B16" s="151" t="s">
        <v>3516</v>
      </c>
      <c r="C16" s="102" t="s">
        <v>805</v>
      </c>
      <c r="D16" s="150" t="s">
        <v>3517</v>
      </c>
      <c r="E16" s="69"/>
      <c r="F16" s="151" t="s">
        <v>3518</v>
      </c>
    </row>
    <row r="17" spans="1:6" s="10" customFormat="1" ht="15.6">
      <c r="A17" s="151">
        <v>37</v>
      </c>
      <c r="B17" s="151" t="s">
        <v>3519</v>
      </c>
      <c r="C17" s="102" t="s">
        <v>986</v>
      </c>
      <c r="D17" s="150" t="s">
        <v>3520</v>
      </c>
      <c r="E17" s="70">
        <f>E18</f>
        <v>0</v>
      </c>
      <c r="F17" s="151" t="s">
        <v>3521</v>
      </c>
    </row>
    <row r="18" spans="1:6" s="10" customFormat="1" ht="15.6">
      <c r="A18" s="151">
        <v>37</v>
      </c>
      <c r="B18" s="151" t="s">
        <v>3521</v>
      </c>
      <c r="C18" s="102" t="s">
        <v>852</v>
      </c>
      <c r="D18" s="150" t="s">
        <v>3522</v>
      </c>
      <c r="E18" s="69"/>
      <c r="F18" s="151"/>
    </row>
    <row r="19" spans="1:6" s="10" customFormat="1" ht="15.6">
      <c r="A19" s="151">
        <v>37</v>
      </c>
      <c r="B19" s="151" t="s">
        <v>3523</v>
      </c>
      <c r="C19" s="102" t="s">
        <v>649</v>
      </c>
      <c r="D19" s="150" t="s">
        <v>3524</v>
      </c>
      <c r="E19" s="70">
        <f>E14-E17</f>
        <v>0</v>
      </c>
      <c r="F19" s="151" t="s">
        <v>3525</v>
      </c>
    </row>
    <row r="20" spans="1:6" s="10" customFormat="1" ht="15.6">
      <c r="A20" s="151">
        <v>37</v>
      </c>
      <c r="B20" s="151" t="s">
        <v>3526</v>
      </c>
      <c r="C20" s="102" t="s">
        <v>785</v>
      </c>
      <c r="D20" s="150" t="str">
        <f>"Receita Previdenciária prevista no DRAA "&amp;BDValores!E3</f>
        <v>Receita Previdenciária prevista no DRAA 2022</v>
      </c>
      <c r="E20" s="69"/>
      <c r="F20" s="151"/>
    </row>
    <row r="21" spans="1:6" s="10" customFormat="1" ht="15.6">
      <c r="A21" s="151">
        <v>37</v>
      </c>
      <c r="B21" s="151" t="s">
        <v>3527</v>
      </c>
      <c r="C21" s="102" t="s">
        <v>790</v>
      </c>
      <c r="D21" s="150" t="str">
        <f>"Despesa Previdenciária prevista no DRAA "&amp;BDValores!E3</f>
        <v>Despesa Previdenciária prevista no DRAA 2022</v>
      </c>
      <c r="E21" s="69"/>
      <c r="F21" s="151"/>
    </row>
    <row r="22" spans="1:6" s="10" customFormat="1" ht="15.6">
      <c r="A22" s="151"/>
      <c r="B22" s="151"/>
      <c r="C22" s="102"/>
      <c r="D22" s="151"/>
      <c r="F22" s="151"/>
    </row>
    <row r="23" spans="1:6" s="10" customFormat="1" ht="15.6">
      <c r="A23" s="150">
        <v>43</v>
      </c>
      <c r="B23" s="150" t="s">
        <v>3528</v>
      </c>
      <c r="C23" s="116" t="s">
        <v>974</v>
      </c>
      <c r="D23" s="181" t="s">
        <v>3529</v>
      </c>
      <c r="E23" s="125">
        <f>E24</f>
        <v>0</v>
      </c>
      <c r="F23" s="150" t="s">
        <v>3530</v>
      </c>
    </row>
    <row r="24" spans="1:6" s="10" customFormat="1" ht="15.6">
      <c r="A24" s="150">
        <v>43</v>
      </c>
      <c r="B24" s="150" t="s">
        <v>3530</v>
      </c>
      <c r="C24" s="102" t="s">
        <v>755</v>
      </c>
      <c r="D24" s="150" t="s">
        <v>3531</v>
      </c>
      <c r="E24" s="69"/>
      <c r="F24" s="150"/>
    </row>
    <row r="25" spans="1:6" s="10" customFormat="1" ht="15.6">
      <c r="A25" s="150">
        <v>43</v>
      </c>
      <c r="B25" s="150" t="s">
        <v>3532</v>
      </c>
      <c r="C25" s="116" t="s">
        <v>986</v>
      </c>
      <c r="D25" s="181" t="s">
        <v>3533</v>
      </c>
      <c r="E25" s="125">
        <f>E26+E29-E32</f>
        <v>0</v>
      </c>
      <c r="F25" s="150" t="s">
        <v>3534</v>
      </c>
    </row>
    <row r="26" spans="1:6" s="10" customFormat="1" ht="15.6">
      <c r="A26" s="150">
        <v>43</v>
      </c>
      <c r="B26" s="150" t="s">
        <v>3535</v>
      </c>
      <c r="C26" s="102" t="s">
        <v>852</v>
      </c>
      <c r="D26" s="150" t="s">
        <v>3536</v>
      </c>
      <c r="E26" s="70">
        <f>E27-E28</f>
        <v>0</v>
      </c>
      <c r="F26" s="150" t="s">
        <v>3537</v>
      </c>
    </row>
    <row r="27" spans="1:6" s="10" customFormat="1" ht="15.6">
      <c r="A27" s="150">
        <v>43</v>
      </c>
      <c r="B27" s="150" t="s">
        <v>3538</v>
      </c>
      <c r="C27" s="102" t="s">
        <v>1916</v>
      </c>
      <c r="D27" s="150" t="s">
        <v>3539</v>
      </c>
      <c r="E27" s="69"/>
      <c r="F27" s="150"/>
    </row>
    <row r="28" spans="1:6" s="10" customFormat="1" ht="15.6">
      <c r="A28" s="150">
        <v>43</v>
      </c>
      <c r="B28" s="150" t="s">
        <v>3540</v>
      </c>
      <c r="C28" s="102" t="s">
        <v>1920</v>
      </c>
      <c r="D28" s="150" t="s">
        <v>3541</v>
      </c>
      <c r="E28" s="69"/>
      <c r="F28" s="150"/>
    </row>
    <row r="29" spans="1:6" s="10" customFormat="1" ht="15.6">
      <c r="A29" s="150">
        <v>43</v>
      </c>
      <c r="B29" s="150" t="s">
        <v>3542</v>
      </c>
      <c r="C29" s="102" t="s">
        <v>857</v>
      </c>
      <c r="D29" s="150" t="s">
        <v>3543</v>
      </c>
      <c r="E29" s="70">
        <f>E30-E31</f>
        <v>0</v>
      </c>
      <c r="F29" s="150" t="s">
        <v>3544</v>
      </c>
    </row>
    <row r="30" spans="1:6" s="10" customFormat="1" ht="15.6">
      <c r="A30" s="150">
        <v>43</v>
      </c>
      <c r="B30" s="150" t="s">
        <v>3545</v>
      </c>
      <c r="C30" s="102" t="s">
        <v>3546</v>
      </c>
      <c r="D30" s="150" t="s">
        <v>3547</v>
      </c>
      <c r="E30" s="69"/>
      <c r="F30" s="150"/>
    </row>
    <row r="31" spans="1:6" s="10" customFormat="1" ht="15.6">
      <c r="A31" s="150">
        <v>43</v>
      </c>
      <c r="B31" s="150" t="s">
        <v>3548</v>
      </c>
      <c r="C31" s="102" t="s">
        <v>3549</v>
      </c>
      <c r="D31" s="150" t="s">
        <v>3550</v>
      </c>
      <c r="E31" s="69"/>
      <c r="F31" s="150"/>
    </row>
    <row r="32" spans="1:6" s="10" customFormat="1" ht="15.6">
      <c r="A32" s="150">
        <v>43</v>
      </c>
      <c r="B32" s="150" t="s">
        <v>3551</v>
      </c>
      <c r="C32" s="102" t="s">
        <v>862</v>
      </c>
      <c r="D32" s="150" t="s">
        <v>3552</v>
      </c>
      <c r="E32" s="70">
        <f>E33+E34</f>
        <v>0</v>
      </c>
      <c r="F32" s="150" t="s">
        <v>3553</v>
      </c>
    </row>
    <row r="33" spans="1:6" s="10" customFormat="1" ht="15.6">
      <c r="A33" s="150">
        <v>43</v>
      </c>
      <c r="B33" s="150" t="s">
        <v>3554</v>
      </c>
      <c r="C33" s="102" t="s">
        <v>1040</v>
      </c>
      <c r="D33" s="150" t="s">
        <v>3555</v>
      </c>
      <c r="E33" s="69"/>
      <c r="F33" s="150"/>
    </row>
    <row r="34" spans="1:6" s="10" customFormat="1" ht="15.6">
      <c r="A34" s="150">
        <v>43</v>
      </c>
      <c r="B34" s="150" t="s">
        <v>3556</v>
      </c>
      <c r="C34" s="102" t="s">
        <v>1044</v>
      </c>
      <c r="D34" s="150" t="s">
        <v>3557</v>
      </c>
      <c r="E34" s="69"/>
      <c r="F34" s="150"/>
    </row>
    <row r="35" spans="1:6" s="10" customFormat="1" ht="15.6">
      <c r="A35" s="150">
        <v>43</v>
      </c>
      <c r="B35" s="150" t="s">
        <v>3558</v>
      </c>
      <c r="C35" s="116" t="s">
        <v>649</v>
      </c>
      <c r="D35" s="181" t="s">
        <v>3559</v>
      </c>
      <c r="E35" s="125">
        <f>E23-E25</f>
        <v>0</v>
      </c>
      <c r="F35" s="150" t="s">
        <v>3560</v>
      </c>
    </row>
    <row r="36" spans="1:6" s="10" customFormat="1" ht="15.6">
      <c r="A36" s="150"/>
      <c r="B36" s="150"/>
      <c r="C36" s="102"/>
      <c r="D36" s="150"/>
      <c r="F36" s="150"/>
    </row>
    <row r="37" spans="1:6" s="10" customFormat="1" ht="15.6">
      <c r="A37" s="150">
        <v>47</v>
      </c>
      <c r="B37" s="150" t="s">
        <v>3561</v>
      </c>
      <c r="C37" s="102" t="s">
        <v>755</v>
      </c>
      <c r="D37" s="150" t="s">
        <v>3562</v>
      </c>
      <c r="E37" s="182"/>
      <c r="F37" s="150"/>
    </row>
    <row r="38" spans="1:6" s="10" customFormat="1" ht="15.6">
      <c r="A38" s="150">
        <v>47</v>
      </c>
      <c r="B38" s="150" t="s">
        <v>3563</v>
      </c>
      <c r="C38" s="102" t="s">
        <v>805</v>
      </c>
      <c r="D38" s="150" t="s">
        <v>3564</v>
      </c>
      <c r="E38" s="182"/>
      <c r="F38" s="150"/>
    </row>
    <row r="39" spans="1:6" s="10" customFormat="1" ht="15.6">
      <c r="A39" s="150">
        <v>47</v>
      </c>
      <c r="B39" s="150" t="s">
        <v>3565</v>
      </c>
      <c r="C39" s="102" t="s">
        <v>775</v>
      </c>
      <c r="D39" s="150" t="s">
        <v>3566</v>
      </c>
      <c r="E39" s="182"/>
      <c r="F39" s="150"/>
    </row>
    <row r="40" spans="1:6" s="10" customFormat="1" ht="15.6">
      <c r="A40" s="150">
        <v>47</v>
      </c>
      <c r="B40" s="150" t="s">
        <v>3567</v>
      </c>
      <c r="C40" s="102" t="s">
        <v>852</v>
      </c>
      <c r="D40" s="150" t="s">
        <v>3568</v>
      </c>
      <c r="E40" s="182"/>
      <c r="F40" s="150"/>
    </row>
    <row r="41" spans="1:6" s="10" customFormat="1" ht="15.6">
      <c r="A41" s="150">
        <v>47</v>
      </c>
      <c r="B41" s="150" t="s">
        <v>3569</v>
      </c>
      <c r="C41" s="102" t="s">
        <v>857</v>
      </c>
      <c r="D41" s="150" t="s">
        <v>3570</v>
      </c>
      <c r="E41" s="182"/>
      <c r="F41" s="150"/>
    </row>
    <row r="42" spans="1:6" s="10" customFormat="1" ht="15.6">
      <c r="A42" s="150">
        <v>47</v>
      </c>
      <c r="B42" s="150" t="s">
        <v>3571</v>
      </c>
      <c r="C42" s="102" t="s">
        <v>862</v>
      </c>
      <c r="D42" s="150" t="s">
        <v>3572</v>
      </c>
      <c r="E42" s="182"/>
      <c r="F42" s="150"/>
    </row>
    <row r="43" spans="1:6" s="10" customFormat="1" ht="15.6">
      <c r="A43" s="150">
        <v>47</v>
      </c>
      <c r="B43" s="150" t="s">
        <v>3573</v>
      </c>
      <c r="C43" s="102" t="s">
        <v>2044</v>
      </c>
      <c r="D43" s="150" t="s">
        <v>3574</v>
      </c>
      <c r="E43" s="182"/>
      <c r="F43" s="150"/>
    </row>
    <row r="44" spans="1:6" s="10" customFormat="1" ht="15.6">
      <c r="A44" s="150">
        <v>47</v>
      </c>
      <c r="B44" s="150" t="s">
        <v>3575</v>
      </c>
      <c r="C44" s="102" t="s">
        <v>1779</v>
      </c>
      <c r="D44" s="150" t="s">
        <v>3576</v>
      </c>
      <c r="E44" s="182"/>
      <c r="F44" s="150"/>
    </row>
    <row r="45" spans="1:6" s="10" customFormat="1" ht="15.6">
      <c r="A45" s="150">
        <v>47</v>
      </c>
      <c r="B45" s="150" t="s">
        <v>3577</v>
      </c>
      <c r="C45" s="102" t="s">
        <v>1783</v>
      </c>
      <c r="D45" s="150" t="s">
        <v>3578</v>
      </c>
      <c r="E45" s="182"/>
      <c r="F45" s="150"/>
    </row>
    <row r="46" spans="1:6" s="10" customFormat="1" ht="15.6">
      <c r="A46" s="150">
        <v>47</v>
      </c>
      <c r="B46" s="150" t="s">
        <v>3579</v>
      </c>
      <c r="C46" s="102" t="s">
        <v>1787</v>
      </c>
      <c r="D46" s="150" t="s">
        <v>3580</v>
      </c>
      <c r="E46" s="182"/>
      <c r="F46" s="150"/>
    </row>
    <row r="47" spans="1:6" s="10" customFormat="1" ht="15.6">
      <c r="A47" s="150"/>
      <c r="B47" s="150"/>
      <c r="C47" s="102"/>
      <c r="D47" s="150"/>
      <c r="E47" s="150"/>
      <c r="F47" s="150"/>
    </row>
    <row r="48" spans="1:6" s="10" customFormat="1" ht="15.6">
      <c r="A48" s="150"/>
      <c r="B48" s="150"/>
      <c r="C48" s="102"/>
      <c r="D48" s="150"/>
      <c r="E48" s="150"/>
      <c r="F48" s="150"/>
    </row>
    <row r="49" spans="1:6" s="10" customFormat="1" ht="15.6">
      <c r="A49" s="151"/>
      <c r="B49" s="151"/>
      <c r="C49" s="116" t="s">
        <v>3581</v>
      </c>
      <c r="D49" s="151"/>
      <c r="F49" s="151"/>
    </row>
    <row r="50" spans="1:6" s="10" customFormat="1" ht="15.6">
      <c r="A50" s="151"/>
      <c r="B50" s="151"/>
      <c r="C50" s="102"/>
      <c r="D50" s="151"/>
      <c r="F50" s="151"/>
    </row>
    <row r="51" spans="1:6" s="10" customFormat="1" ht="15.6">
      <c r="A51" s="151"/>
      <c r="B51" s="151"/>
      <c r="C51" s="116" t="s">
        <v>3582</v>
      </c>
      <c r="D51" s="151"/>
      <c r="F51" s="151"/>
    </row>
    <row r="52" spans="1:6" s="10" customFormat="1" ht="15.6">
      <c r="A52" s="151">
        <v>39</v>
      </c>
      <c r="B52" s="151" t="s">
        <v>3583</v>
      </c>
      <c r="C52" s="102" t="s">
        <v>974</v>
      </c>
      <c r="D52" s="150" t="s">
        <v>3512</v>
      </c>
      <c r="E52" s="70">
        <f>E53-E54</f>
        <v>0</v>
      </c>
      <c r="F52" s="151" t="s">
        <v>3584</v>
      </c>
    </row>
    <row r="53" spans="1:6" s="10" customFormat="1" ht="15.6">
      <c r="A53" s="151">
        <v>39</v>
      </c>
      <c r="B53" s="151" t="s">
        <v>3585</v>
      </c>
      <c r="C53" s="102" t="s">
        <v>755</v>
      </c>
      <c r="D53" s="150" t="s">
        <v>3515</v>
      </c>
      <c r="E53" s="69"/>
      <c r="F53" s="151"/>
    </row>
    <row r="54" spans="1:6" s="10" customFormat="1" ht="15.6">
      <c r="A54" s="151">
        <v>39</v>
      </c>
      <c r="B54" s="151" t="s">
        <v>3586</v>
      </c>
      <c r="C54" s="102" t="s">
        <v>805</v>
      </c>
      <c r="D54" s="150" t="s">
        <v>3517</v>
      </c>
      <c r="E54" s="69"/>
      <c r="F54" s="151"/>
    </row>
    <row r="55" spans="1:6" s="10" customFormat="1" ht="15.6">
      <c r="A55" s="151">
        <v>39</v>
      </c>
      <c r="B55" s="151" t="s">
        <v>3587</v>
      </c>
      <c r="C55" s="102" t="s">
        <v>986</v>
      </c>
      <c r="D55" s="150" t="s">
        <v>3520</v>
      </c>
      <c r="E55" s="70">
        <f>E56</f>
        <v>0</v>
      </c>
      <c r="F55" s="151" t="s">
        <v>3588</v>
      </c>
    </row>
    <row r="56" spans="1:6" s="10" customFormat="1" ht="15.6">
      <c r="A56" s="151">
        <v>39</v>
      </c>
      <c r="B56" s="151" t="s">
        <v>3588</v>
      </c>
      <c r="C56" s="102" t="s">
        <v>852</v>
      </c>
      <c r="D56" s="150" t="s">
        <v>3522</v>
      </c>
      <c r="E56" s="69"/>
      <c r="F56" s="151"/>
    </row>
    <row r="57" spans="1:6" s="10" customFormat="1" ht="15.6">
      <c r="A57" s="151">
        <v>39</v>
      </c>
      <c r="B57" s="151" t="s">
        <v>3589</v>
      </c>
      <c r="C57" s="102" t="s">
        <v>649</v>
      </c>
      <c r="D57" s="150" t="s">
        <v>3524</v>
      </c>
      <c r="E57" s="70">
        <f>E52-E55</f>
        <v>0</v>
      </c>
      <c r="F57" s="151" t="s">
        <v>3590</v>
      </c>
    </row>
    <row r="58" spans="1:6" s="10" customFormat="1" ht="15.6">
      <c r="A58" s="151">
        <v>39</v>
      </c>
      <c r="B58" s="151" t="s">
        <v>3591</v>
      </c>
      <c r="C58" s="102" t="s">
        <v>785</v>
      </c>
      <c r="D58" s="150" t="str">
        <f>"Receita Previdenciária prevista no DRAA "&amp;BDValores!E3</f>
        <v>Receita Previdenciária prevista no DRAA 2022</v>
      </c>
      <c r="E58" s="69"/>
      <c r="F58" s="151"/>
    </row>
    <row r="59" spans="1:6" s="10" customFormat="1" ht="15.6">
      <c r="A59" s="151">
        <v>39</v>
      </c>
      <c r="B59" s="151" t="s">
        <v>3592</v>
      </c>
      <c r="C59" s="102" t="s">
        <v>790</v>
      </c>
      <c r="D59" s="150" t="str">
        <f>"Despesa Previdenciária prevista no DRAA "&amp;BDValores!E3</f>
        <v>Despesa Previdenciária prevista no DRAA 2022</v>
      </c>
      <c r="E59" s="69"/>
      <c r="F59" s="151"/>
    </row>
    <row r="60" spans="1:6" s="10" customFormat="1" ht="15.6">
      <c r="A60" s="151"/>
      <c r="B60" s="151"/>
      <c r="C60" s="102"/>
      <c r="D60" s="150"/>
      <c r="E60" s="150"/>
      <c r="F60" s="151"/>
    </row>
    <row r="61" spans="1:6" s="10" customFormat="1" ht="15.6">
      <c r="A61" s="150">
        <v>43</v>
      </c>
      <c r="B61" s="150" t="s">
        <v>3528</v>
      </c>
      <c r="C61" s="116" t="s">
        <v>974</v>
      </c>
      <c r="D61" s="181" t="s">
        <v>3529</v>
      </c>
      <c r="E61" s="125">
        <f>E62</f>
        <v>0</v>
      </c>
      <c r="F61" s="150" t="s">
        <v>3530</v>
      </c>
    </row>
    <row r="62" spans="1:6" s="10" customFormat="1" ht="15.6">
      <c r="A62" s="150">
        <v>43</v>
      </c>
      <c r="B62" s="150" t="s">
        <v>3530</v>
      </c>
      <c r="C62" s="102" t="s">
        <v>755</v>
      </c>
      <c r="D62" s="150" t="s">
        <v>3531</v>
      </c>
      <c r="E62" s="69"/>
      <c r="F62" s="150"/>
    </row>
    <row r="63" spans="1:6" s="10" customFormat="1" ht="15.6">
      <c r="A63" s="150">
        <v>43</v>
      </c>
      <c r="B63" s="150" t="s">
        <v>3532</v>
      </c>
      <c r="C63" s="116" t="s">
        <v>986</v>
      </c>
      <c r="D63" s="181" t="s">
        <v>3533</v>
      </c>
      <c r="E63" s="125">
        <f>E64+E67-E70</f>
        <v>0</v>
      </c>
      <c r="F63" s="150" t="s">
        <v>3534</v>
      </c>
    </row>
    <row r="64" spans="1:6" s="10" customFormat="1" ht="15.6">
      <c r="A64" s="150">
        <v>43</v>
      </c>
      <c r="B64" s="150" t="s">
        <v>3535</v>
      </c>
      <c r="C64" s="102" t="s">
        <v>852</v>
      </c>
      <c r="D64" s="150" t="s">
        <v>3536</v>
      </c>
      <c r="E64" s="70">
        <f>E65-E66</f>
        <v>0</v>
      </c>
      <c r="F64" s="150" t="s">
        <v>3537</v>
      </c>
    </row>
    <row r="65" spans="1:6" s="10" customFormat="1" ht="15.6">
      <c r="A65" s="150">
        <v>43</v>
      </c>
      <c r="B65" s="150" t="s">
        <v>3538</v>
      </c>
      <c r="C65" s="102" t="s">
        <v>1916</v>
      </c>
      <c r="D65" s="150" t="s">
        <v>3539</v>
      </c>
      <c r="E65" s="69"/>
      <c r="F65" s="150"/>
    </row>
    <row r="66" spans="1:6" s="10" customFormat="1" ht="15.6">
      <c r="A66" s="150">
        <v>43</v>
      </c>
      <c r="B66" s="150" t="s">
        <v>3540</v>
      </c>
      <c r="C66" s="102" t="s">
        <v>1920</v>
      </c>
      <c r="D66" s="150" t="s">
        <v>3541</v>
      </c>
      <c r="E66" s="69"/>
      <c r="F66" s="150"/>
    </row>
    <row r="67" spans="1:6" s="10" customFormat="1" ht="15.6">
      <c r="A67" s="150">
        <v>43</v>
      </c>
      <c r="B67" s="150" t="s">
        <v>3542</v>
      </c>
      <c r="C67" s="102" t="s">
        <v>857</v>
      </c>
      <c r="D67" s="150" t="s">
        <v>3543</v>
      </c>
      <c r="E67" s="70">
        <f>E68-E69</f>
        <v>0</v>
      </c>
      <c r="F67" s="150" t="s">
        <v>3544</v>
      </c>
    </row>
    <row r="68" spans="1:6" s="10" customFormat="1" ht="15.6">
      <c r="A68" s="150">
        <v>43</v>
      </c>
      <c r="B68" s="150" t="s">
        <v>3545</v>
      </c>
      <c r="C68" s="102" t="s">
        <v>3546</v>
      </c>
      <c r="D68" s="150" t="s">
        <v>3547</v>
      </c>
      <c r="E68" s="69"/>
      <c r="F68" s="150"/>
    </row>
    <row r="69" spans="1:6" s="10" customFormat="1" ht="15.6">
      <c r="A69" s="150">
        <v>43</v>
      </c>
      <c r="B69" s="150" t="s">
        <v>3548</v>
      </c>
      <c r="C69" s="102" t="s">
        <v>3549</v>
      </c>
      <c r="D69" s="150" t="s">
        <v>3550</v>
      </c>
      <c r="E69" s="69"/>
      <c r="F69" s="150"/>
    </row>
    <row r="70" spans="1:6" s="10" customFormat="1" ht="15.6">
      <c r="A70" s="150">
        <v>43</v>
      </c>
      <c r="B70" s="150" t="s">
        <v>3551</v>
      </c>
      <c r="C70" s="102" t="s">
        <v>862</v>
      </c>
      <c r="D70" s="150" t="s">
        <v>3552</v>
      </c>
      <c r="E70" s="70">
        <f>E71+E72</f>
        <v>0</v>
      </c>
      <c r="F70" s="150" t="s">
        <v>3553</v>
      </c>
    </row>
    <row r="71" spans="1:6" s="10" customFormat="1" ht="15.6">
      <c r="A71" s="150">
        <v>43</v>
      </c>
      <c r="B71" s="150" t="s">
        <v>3554</v>
      </c>
      <c r="C71" s="102" t="s">
        <v>1040</v>
      </c>
      <c r="D71" s="150" t="s">
        <v>3555</v>
      </c>
      <c r="E71" s="69"/>
      <c r="F71" s="150"/>
    </row>
    <row r="72" spans="1:6" s="10" customFormat="1" ht="15.6">
      <c r="A72" s="150">
        <v>43</v>
      </c>
      <c r="B72" s="150" t="s">
        <v>3556</v>
      </c>
      <c r="C72" s="102" t="s">
        <v>1044</v>
      </c>
      <c r="D72" s="150" t="s">
        <v>3557</v>
      </c>
      <c r="E72" s="69"/>
      <c r="F72" s="150"/>
    </row>
    <row r="73" spans="1:6" s="10" customFormat="1" ht="15.6">
      <c r="A73" s="150">
        <v>43</v>
      </c>
      <c r="B73" s="150" t="s">
        <v>3558</v>
      </c>
      <c r="C73" s="116" t="s">
        <v>649</v>
      </c>
      <c r="D73" s="181" t="s">
        <v>3559</v>
      </c>
      <c r="E73" s="125">
        <f>E61-E63</f>
        <v>0</v>
      </c>
      <c r="F73" s="150" t="s">
        <v>3560</v>
      </c>
    </row>
    <row r="74" spans="1:6" s="10" customFormat="1" ht="15.6">
      <c r="A74" s="150"/>
      <c r="B74" s="150"/>
      <c r="C74" s="102"/>
      <c r="D74" s="150"/>
      <c r="E74" s="150"/>
      <c r="F74" s="150"/>
    </row>
    <row r="75" spans="1:6" s="10" customFormat="1" ht="15.6">
      <c r="A75" s="150">
        <v>48</v>
      </c>
      <c r="B75" s="150" t="s">
        <v>3593</v>
      </c>
      <c r="C75" s="102" t="s">
        <v>755</v>
      </c>
      <c r="D75" s="150" t="s">
        <v>3562</v>
      </c>
      <c r="E75" s="69"/>
      <c r="F75" s="150"/>
    </row>
    <row r="76" spans="1:6" s="10" customFormat="1" ht="15.6">
      <c r="A76" s="150">
        <v>48</v>
      </c>
      <c r="B76" s="150" t="s">
        <v>3594</v>
      </c>
      <c r="C76" s="102" t="s">
        <v>805</v>
      </c>
      <c r="D76" s="150" t="s">
        <v>3564</v>
      </c>
      <c r="E76" s="69"/>
      <c r="F76" s="150"/>
    </row>
    <row r="77" spans="1:6" s="10" customFormat="1" ht="15.6">
      <c r="A77" s="150">
        <v>48</v>
      </c>
      <c r="B77" s="150" t="s">
        <v>3595</v>
      </c>
      <c r="C77" s="102" t="s">
        <v>775</v>
      </c>
      <c r="D77" s="150" t="s">
        <v>3566</v>
      </c>
      <c r="E77" s="69"/>
      <c r="F77" s="150"/>
    </row>
    <row r="78" spans="1:6" s="10" customFormat="1" ht="15.6">
      <c r="A78" s="150">
        <v>48</v>
      </c>
      <c r="B78" s="150" t="s">
        <v>3596</v>
      </c>
      <c r="C78" s="102" t="s">
        <v>852</v>
      </c>
      <c r="D78" s="150" t="s">
        <v>3568</v>
      </c>
      <c r="E78" s="69"/>
      <c r="F78" s="150"/>
    </row>
    <row r="79" spans="1:6" s="10" customFormat="1" ht="15.6">
      <c r="A79" s="150">
        <v>48</v>
      </c>
      <c r="B79" s="150" t="s">
        <v>3597</v>
      </c>
      <c r="C79" s="102" t="s">
        <v>857</v>
      </c>
      <c r="D79" s="150" t="s">
        <v>3570</v>
      </c>
      <c r="E79" s="69"/>
      <c r="F79" s="150"/>
    </row>
    <row r="80" spans="1:6" s="10" customFormat="1" ht="15.6">
      <c r="A80" s="150">
        <v>48</v>
      </c>
      <c r="B80" s="150" t="s">
        <v>3598</v>
      </c>
      <c r="C80" s="102" t="s">
        <v>862</v>
      </c>
      <c r="D80" s="150" t="s">
        <v>3572</v>
      </c>
      <c r="E80" s="69"/>
      <c r="F80" s="150"/>
    </row>
    <row r="81" spans="1:6" s="10" customFormat="1" ht="15.6">
      <c r="A81" s="150">
        <v>48</v>
      </c>
      <c r="B81" s="150" t="s">
        <v>3599</v>
      </c>
      <c r="C81" s="102" t="s">
        <v>2044</v>
      </c>
      <c r="D81" s="150" t="s">
        <v>3574</v>
      </c>
      <c r="E81" s="69"/>
      <c r="F81" s="150"/>
    </row>
    <row r="82" spans="1:6" s="10" customFormat="1" ht="15.6">
      <c r="A82" s="150">
        <v>48</v>
      </c>
      <c r="B82" s="150" t="s">
        <v>3600</v>
      </c>
      <c r="C82" s="102" t="s">
        <v>1779</v>
      </c>
      <c r="D82" s="150" t="s">
        <v>3576</v>
      </c>
      <c r="E82" s="69"/>
      <c r="F82" s="150"/>
    </row>
    <row r="83" spans="1:6" s="10" customFormat="1" ht="15.6">
      <c r="A83" s="150">
        <v>48</v>
      </c>
      <c r="B83" s="150" t="s">
        <v>3601</v>
      </c>
      <c r="C83" s="102" t="s">
        <v>1783</v>
      </c>
      <c r="D83" s="150" t="s">
        <v>3578</v>
      </c>
      <c r="E83" s="69"/>
      <c r="F83" s="150"/>
    </row>
    <row r="84" spans="1:6" s="10" customFormat="1" ht="15.6">
      <c r="A84" s="150">
        <v>48</v>
      </c>
      <c r="B84" s="150" t="s">
        <v>3602</v>
      </c>
      <c r="C84" s="102" t="s">
        <v>1787</v>
      </c>
      <c r="D84" s="150" t="s">
        <v>3580</v>
      </c>
      <c r="E84" s="69"/>
      <c r="F84" s="150"/>
    </row>
    <row r="85" spans="1:6" s="10" customFormat="1" ht="15.6">
      <c r="A85" s="150"/>
      <c r="B85" s="150"/>
      <c r="C85" s="102"/>
      <c r="D85" s="150"/>
      <c r="E85" s="150"/>
      <c r="F85" s="150"/>
    </row>
    <row r="86" spans="1:6" s="10" customFormat="1" ht="15.6">
      <c r="A86" s="151"/>
      <c r="B86" s="151"/>
      <c r="C86" s="116" t="s">
        <v>3603</v>
      </c>
      <c r="D86" s="151"/>
      <c r="F86" s="151"/>
    </row>
    <row r="87" spans="1:6" s="10" customFormat="1" ht="15.6">
      <c r="A87" s="151">
        <v>41</v>
      </c>
      <c r="B87" s="151" t="s">
        <v>3604</v>
      </c>
      <c r="C87" s="102" t="s">
        <v>974</v>
      </c>
      <c r="D87" s="150" t="s">
        <v>3512</v>
      </c>
      <c r="E87" s="70">
        <f>E88-E89</f>
        <v>0</v>
      </c>
      <c r="F87" s="151" t="s">
        <v>3605</v>
      </c>
    </row>
    <row r="88" spans="1:6" s="10" customFormat="1" ht="15.6">
      <c r="A88" s="151">
        <v>41</v>
      </c>
      <c r="B88" s="151" t="s">
        <v>3606</v>
      </c>
      <c r="C88" s="102" t="s">
        <v>755</v>
      </c>
      <c r="D88" s="150" t="s">
        <v>3515</v>
      </c>
      <c r="E88" s="69"/>
      <c r="F88" s="151"/>
    </row>
    <row r="89" spans="1:6" s="10" customFormat="1" ht="15.6">
      <c r="A89" s="150">
        <v>41</v>
      </c>
      <c r="B89" s="150" t="s">
        <v>3607</v>
      </c>
      <c r="C89" s="102" t="s">
        <v>805</v>
      </c>
      <c r="D89" s="150" t="s">
        <v>3517</v>
      </c>
      <c r="E89" s="69"/>
      <c r="F89" s="150"/>
    </row>
    <row r="90" spans="1:6" s="10" customFormat="1" ht="15.6">
      <c r="A90" s="150">
        <v>41</v>
      </c>
      <c r="B90" s="150" t="s">
        <v>3608</v>
      </c>
      <c r="C90" s="102" t="s">
        <v>986</v>
      </c>
      <c r="D90" s="150" t="s">
        <v>3520</v>
      </c>
      <c r="E90" s="70">
        <f>E91</f>
        <v>0</v>
      </c>
      <c r="F90" s="150" t="s">
        <v>3609</v>
      </c>
    </row>
    <row r="91" spans="1:6" s="10" customFormat="1" ht="15.6">
      <c r="A91" s="150">
        <v>41</v>
      </c>
      <c r="B91" s="150" t="s">
        <v>3609</v>
      </c>
      <c r="C91" s="102" t="s">
        <v>852</v>
      </c>
      <c r="D91" s="150" t="s">
        <v>3522</v>
      </c>
      <c r="E91" s="69"/>
      <c r="F91" s="150"/>
    </row>
    <row r="92" spans="1:6" s="10" customFormat="1" ht="15.6">
      <c r="A92" s="150">
        <v>41</v>
      </c>
      <c r="B92" s="150" t="s">
        <v>3610</v>
      </c>
      <c r="C92" s="102" t="s">
        <v>649</v>
      </c>
      <c r="D92" s="150" t="s">
        <v>3524</v>
      </c>
      <c r="E92" s="70">
        <f>E87-E90</f>
        <v>0</v>
      </c>
      <c r="F92" s="150" t="s">
        <v>3611</v>
      </c>
    </row>
    <row r="93" spans="1:6" s="10" customFormat="1" ht="15.6">
      <c r="A93" s="150">
        <v>41</v>
      </c>
      <c r="B93" s="150" t="s">
        <v>3612</v>
      </c>
      <c r="C93" s="102" t="s">
        <v>785</v>
      </c>
      <c r="D93" s="150" t="str">
        <f>"Receita Previdenciária prevista no DRAA "&amp;BDValores!E3</f>
        <v>Receita Previdenciária prevista no DRAA 2022</v>
      </c>
      <c r="E93" s="69"/>
      <c r="F93" s="150"/>
    </row>
    <row r="94" spans="1:6" s="10" customFormat="1" ht="15.6">
      <c r="A94" s="150">
        <v>41</v>
      </c>
      <c r="B94" s="150" t="s">
        <v>3613</v>
      </c>
      <c r="C94" s="102" t="s">
        <v>790</v>
      </c>
      <c r="D94" s="150" t="str">
        <f>"Despesa Previdenciária prevista no DRAA "&amp;BDValores!E3</f>
        <v>Despesa Previdenciária prevista no DRAA 2022</v>
      </c>
      <c r="E94" s="69"/>
      <c r="F94" s="150"/>
    </row>
    <row r="95" spans="1:6" s="10" customFormat="1" ht="15.6">
      <c r="A95" s="150"/>
      <c r="B95" s="150"/>
      <c r="C95" s="102"/>
      <c r="D95" s="150"/>
      <c r="F95" s="150"/>
    </row>
    <row r="96" spans="1:6" s="10" customFormat="1" ht="15.6">
      <c r="A96" s="150">
        <v>44</v>
      </c>
      <c r="B96" s="150" t="s">
        <v>3614</v>
      </c>
      <c r="C96" s="116" t="s">
        <v>974</v>
      </c>
      <c r="D96" s="181" t="s">
        <v>3529</v>
      </c>
      <c r="E96" s="125">
        <f>E97</f>
        <v>0</v>
      </c>
      <c r="F96" s="150" t="s">
        <v>3615</v>
      </c>
    </row>
    <row r="97" spans="1:6" s="10" customFormat="1" ht="15.6">
      <c r="A97" s="150">
        <v>44</v>
      </c>
      <c r="B97" s="150" t="s">
        <v>3615</v>
      </c>
      <c r="C97" s="102" t="s">
        <v>755</v>
      </c>
      <c r="D97" s="150" t="s">
        <v>3531</v>
      </c>
      <c r="E97" s="69"/>
      <c r="F97" s="150"/>
    </row>
    <row r="98" spans="1:6" s="10" customFormat="1" ht="15.6">
      <c r="A98" s="150">
        <v>44</v>
      </c>
      <c r="B98" s="150" t="s">
        <v>3616</v>
      </c>
      <c r="C98" s="116" t="s">
        <v>986</v>
      </c>
      <c r="D98" s="181" t="s">
        <v>3617</v>
      </c>
      <c r="E98" s="125">
        <f>E99+E102-E105</f>
        <v>0</v>
      </c>
      <c r="F98" s="150" t="s">
        <v>3618</v>
      </c>
    </row>
    <row r="99" spans="1:6" s="10" customFormat="1" ht="15.6">
      <c r="A99" s="150">
        <v>44</v>
      </c>
      <c r="B99" s="150" t="s">
        <v>3619</v>
      </c>
      <c r="C99" s="102" t="s">
        <v>852</v>
      </c>
      <c r="D99" s="150" t="s">
        <v>3536</v>
      </c>
      <c r="E99" s="70">
        <f>E100-E101</f>
        <v>0</v>
      </c>
      <c r="F99" s="150" t="s">
        <v>3620</v>
      </c>
    </row>
    <row r="100" spans="1:6" s="10" customFormat="1" ht="15.6">
      <c r="A100" s="150">
        <v>44</v>
      </c>
      <c r="B100" s="150" t="s">
        <v>3621</v>
      </c>
      <c r="C100" s="102" t="s">
        <v>1916</v>
      </c>
      <c r="D100" s="150" t="s">
        <v>3539</v>
      </c>
      <c r="E100" s="69"/>
      <c r="F100" s="150"/>
    </row>
    <row r="101" spans="1:6" s="10" customFormat="1" ht="15.6">
      <c r="A101" s="150">
        <v>44</v>
      </c>
      <c r="B101" s="150" t="s">
        <v>3622</v>
      </c>
      <c r="C101" s="102" t="s">
        <v>1920</v>
      </c>
      <c r="D101" s="150" t="s">
        <v>3541</v>
      </c>
      <c r="E101" s="69"/>
      <c r="F101" s="150"/>
    </row>
    <row r="102" spans="1:6" s="10" customFormat="1" ht="15.6">
      <c r="A102" s="150">
        <v>44</v>
      </c>
      <c r="B102" s="150" t="s">
        <v>3623</v>
      </c>
      <c r="C102" s="102" t="s">
        <v>857</v>
      </c>
      <c r="D102" s="150" t="s">
        <v>3543</v>
      </c>
      <c r="E102" s="70">
        <f>E103-E104</f>
        <v>0</v>
      </c>
      <c r="F102" s="150" t="s">
        <v>3624</v>
      </c>
    </row>
    <row r="103" spans="1:6" s="10" customFormat="1" ht="15.6">
      <c r="A103" s="150">
        <v>44</v>
      </c>
      <c r="B103" s="150" t="s">
        <v>3625</v>
      </c>
      <c r="C103" s="102" t="s">
        <v>3546</v>
      </c>
      <c r="D103" s="150" t="s">
        <v>3626</v>
      </c>
      <c r="E103" s="69"/>
      <c r="F103" s="150"/>
    </row>
    <row r="104" spans="1:6" s="10" customFormat="1" ht="15.6">
      <c r="A104" s="150">
        <v>44</v>
      </c>
      <c r="B104" s="150" t="s">
        <v>3627</v>
      </c>
      <c r="C104" s="102" t="s">
        <v>3549</v>
      </c>
      <c r="D104" s="150" t="s">
        <v>3628</v>
      </c>
      <c r="E104" s="69"/>
      <c r="F104" s="150"/>
    </row>
    <row r="105" spans="1:6" s="10" customFormat="1" ht="15.6">
      <c r="A105" s="150">
        <v>44</v>
      </c>
      <c r="B105" s="150" t="s">
        <v>3629</v>
      </c>
      <c r="C105" s="102" t="s">
        <v>862</v>
      </c>
      <c r="D105" s="150" t="s">
        <v>3552</v>
      </c>
      <c r="E105" s="70">
        <f>E106+E107</f>
        <v>0</v>
      </c>
      <c r="F105" s="150" t="s">
        <v>3630</v>
      </c>
    </row>
    <row r="106" spans="1:6" s="10" customFormat="1" ht="15.6">
      <c r="A106" s="150">
        <v>44</v>
      </c>
      <c r="B106" s="150" t="s">
        <v>3631</v>
      </c>
      <c r="C106" s="102" t="s">
        <v>1040</v>
      </c>
      <c r="D106" s="150" t="s">
        <v>3632</v>
      </c>
      <c r="E106" s="69"/>
      <c r="F106" s="150"/>
    </row>
    <row r="107" spans="1:6" s="10" customFormat="1" ht="15.6">
      <c r="A107" s="150">
        <v>44</v>
      </c>
      <c r="B107" s="150" t="s">
        <v>3633</v>
      </c>
      <c r="C107" s="102" t="s">
        <v>1044</v>
      </c>
      <c r="D107" s="150" t="s">
        <v>3634</v>
      </c>
      <c r="E107" s="69"/>
      <c r="F107" s="150"/>
    </row>
    <row r="108" spans="1:6" s="10" customFormat="1" ht="15.6">
      <c r="A108" s="150">
        <v>44</v>
      </c>
      <c r="B108" s="150" t="s">
        <v>3635</v>
      </c>
      <c r="C108" s="116" t="s">
        <v>649</v>
      </c>
      <c r="D108" s="181" t="s">
        <v>3636</v>
      </c>
      <c r="E108" s="125">
        <f>E96-E98</f>
        <v>0</v>
      </c>
      <c r="F108" s="150" t="s">
        <v>3637</v>
      </c>
    </row>
    <row r="109" spans="1:6" s="10" customFormat="1" ht="15.6">
      <c r="A109" s="150"/>
      <c r="B109" s="150"/>
      <c r="C109" s="102"/>
      <c r="D109" s="150"/>
      <c r="F109" s="150"/>
    </row>
    <row r="110" spans="1:6" s="10" customFormat="1" ht="15.6">
      <c r="A110" s="150">
        <v>48</v>
      </c>
      <c r="B110" s="150" t="s">
        <v>3638</v>
      </c>
      <c r="C110" s="102" t="s">
        <v>755</v>
      </c>
      <c r="D110" s="150" t="s">
        <v>3562</v>
      </c>
      <c r="E110" s="69"/>
      <c r="F110" s="150"/>
    </row>
    <row r="111" spans="1:6" s="10" customFormat="1" ht="15.6">
      <c r="A111" s="150">
        <v>48</v>
      </c>
      <c r="B111" s="150" t="s">
        <v>3639</v>
      </c>
      <c r="C111" s="102" t="s">
        <v>805</v>
      </c>
      <c r="D111" s="150" t="s">
        <v>3564</v>
      </c>
      <c r="E111" s="69"/>
      <c r="F111" s="150"/>
    </row>
    <row r="112" spans="1:6" s="10" customFormat="1" ht="15.6">
      <c r="A112" s="150">
        <v>48</v>
      </c>
      <c r="B112" s="150" t="s">
        <v>3640</v>
      </c>
      <c r="C112" s="102" t="s">
        <v>775</v>
      </c>
      <c r="D112" s="150" t="s">
        <v>3566</v>
      </c>
      <c r="E112" s="69"/>
      <c r="F112" s="150"/>
    </row>
    <row r="113" spans="1:6" s="10" customFormat="1" ht="15.6">
      <c r="A113" s="150">
        <v>48</v>
      </c>
      <c r="B113" s="150" t="s">
        <v>3641</v>
      </c>
      <c r="C113" s="102" t="s">
        <v>852</v>
      </c>
      <c r="D113" s="150" t="s">
        <v>3568</v>
      </c>
      <c r="E113" s="69"/>
      <c r="F113" s="150"/>
    </row>
    <row r="114" spans="1:6" s="10" customFormat="1" ht="15.6">
      <c r="A114" s="150">
        <v>48</v>
      </c>
      <c r="B114" s="150" t="s">
        <v>3642</v>
      </c>
      <c r="C114" s="102" t="s">
        <v>857</v>
      </c>
      <c r="D114" s="150" t="s">
        <v>3570</v>
      </c>
      <c r="E114" s="69"/>
      <c r="F114" s="150"/>
    </row>
    <row r="115" spans="1:6" s="10" customFormat="1" ht="15.6">
      <c r="A115" s="150">
        <v>48</v>
      </c>
      <c r="B115" s="150" t="s">
        <v>3643</v>
      </c>
      <c r="C115" s="102" t="s">
        <v>862</v>
      </c>
      <c r="D115" s="150" t="s">
        <v>3572</v>
      </c>
      <c r="E115" s="69"/>
      <c r="F115" s="150"/>
    </row>
    <row r="116" spans="1:6" s="10" customFormat="1" ht="15.6">
      <c r="A116" s="150">
        <v>48</v>
      </c>
      <c r="B116" s="150" t="s">
        <v>3644</v>
      </c>
      <c r="C116" s="102" t="s">
        <v>2044</v>
      </c>
      <c r="D116" s="150" t="s">
        <v>3574</v>
      </c>
      <c r="E116" s="69"/>
      <c r="F116" s="150"/>
    </row>
    <row r="117" spans="1:6" s="10" customFormat="1" ht="15.6">
      <c r="A117" s="150">
        <v>48</v>
      </c>
      <c r="B117" s="150" t="s">
        <v>3645</v>
      </c>
      <c r="C117" s="102" t="s">
        <v>1779</v>
      </c>
      <c r="D117" s="150" t="s">
        <v>3576</v>
      </c>
      <c r="E117" s="69"/>
      <c r="F117" s="150"/>
    </row>
    <row r="118" spans="1:6" s="10" customFormat="1" ht="15.6">
      <c r="A118" s="150">
        <v>48</v>
      </c>
      <c r="B118" s="150" t="s">
        <v>3646</v>
      </c>
      <c r="C118" s="102" t="s">
        <v>1783</v>
      </c>
      <c r="D118" s="150" t="s">
        <v>3578</v>
      </c>
      <c r="E118" s="69"/>
      <c r="F118" s="150"/>
    </row>
    <row r="119" spans="1:6" s="10" customFormat="1" ht="15.6">
      <c r="A119" s="150">
        <v>48</v>
      </c>
      <c r="B119" s="150" t="s">
        <v>3647</v>
      </c>
      <c r="C119" s="102" t="s">
        <v>1787</v>
      </c>
      <c r="D119" s="150" t="s">
        <v>3580</v>
      </c>
      <c r="E119" s="69"/>
      <c r="F119" s="150"/>
    </row>
  </sheetData>
  <sheetProtection selectLockedCells="1" selectUnlockedCells="1"/>
  <mergeCells count="3">
    <mergeCell ref="C2:E2"/>
    <mergeCell ref="C3:E3"/>
    <mergeCell ref="C7:E7"/>
  </mergeCells>
  <conditionalFormatting sqref="E110:E119 E23:E35 E37:E46 E14:E21 E52:E59 E61:E73 E75:E84 E87:E94 E96:E108">
    <cfRule type="cellIs" priority="1" dxfId="64" operator="equal" stopIfTrue="1">
      <formula>""</formula>
    </cfRule>
  </conditionalFormatting>
  <printOptions/>
  <pageMargins left="0.5118055555555556" right="0.5118055555555556" top="0.7875" bottom="0.7875" header="0.5118110236220472" footer="0.5118110236220472"/>
  <pageSetup horizontalDpi="300" verticalDpi="300" orientation="portrait" paperSize="9"/>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6"/>
  <dimension ref="A1:C3529"/>
  <sheetViews>
    <sheetView workbookViewId="0" topLeftCell="A1">
      <selection activeCell="A2" sqref="A2"/>
    </sheetView>
  </sheetViews>
  <sheetFormatPr defaultColWidth="9.33203125" defaultRowHeight="12.75"/>
  <sheetData>
    <row r="1" ht="12.75">
      <c r="A1" s="183" t="s">
        <v>3648</v>
      </c>
    </row>
    <row r="3" spans="1:3" ht="12.75">
      <c r="A3" t="s">
        <v>397</v>
      </c>
      <c r="B3" t="s">
        <v>398</v>
      </c>
      <c r="C3" t="s">
        <v>399</v>
      </c>
    </row>
    <row r="4" spans="1:3" ht="12.75">
      <c r="A4" t="s">
        <v>3649</v>
      </c>
      <c r="B4">
        <v>0</v>
      </c>
      <c r="C4" t="s">
        <v>2903</v>
      </c>
    </row>
    <row r="5" spans="1:3" ht="12.75">
      <c r="A5" t="s">
        <v>3650</v>
      </c>
      <c r="B5">
        <v>10000000</v>
      </c>
      <c r="C5" t="s">
        <v>1150</v>
      </c>
    </row>
    <row r="6" spans="1:3" ht="12.75">
      <c r="A6" t="s">
        <v>405</v>
      </c>
      <c r="B6">
        <v>11000000</v>
      </c>
      <c r="C6" t="s">
        <v>406</v>
      </c>
    </row>
    <row r="7" spans="1:3" ht="12.75">
      <c r="A7" t="s">
        <v>3651</v>
      </c>
      <c r="B7">
        <v>11100000</v>
      </c>
      <c r="C7" t="s">
        <v>3652</v>
      </c>
    </row>
    <row r="8" spans="1:3" ht="12.75">
      <c r="A8" t="s">
        <v>410</v>
      </c>
      <c r="B8">
        <v>11120000</v>
      </c>
      <c r="C8" t="s">
        <v>411</v>
      </c>
    </row>
    <row r="9" spans="1:3" ht="12.75">
      <c r="A9" t="s">
        <v>415</v>
      </c>
      <c r="B9">
        <v>11120111</v>
      </c>
      <c r="C9" t="s">
        <v>416</v>
      </c>
    </row>
    <row r="10" spans="1:3" ht="12.75">
      <c r="A10" t="s">
        <v>420</v>
      </c>
      <c r="B10">
        <v>11120112</v>
      </c>
      <c r="C10" t="s">
        <v>421</v>
      </c>
    </row>
    <row r="11" spans="1:3" ht="12.75">
      <c r="A11" t="s">
        <v>425</v>
      </c>
      <c r="B11">
        <v>11130000</v>
      </c>
      <c r="C11" t="s">
        <v>426</v>
      </c>
    </row>
    <row r="12" spans="1:3" ht="12.75">
      <c r="A12" t="s">
        <v>430</v>
      </c>
      <c r="B12">
        <v>11130311</v>
      </c>
      <c r="C12" t="s">
        <v>431</v>
      </c>
    </row>
    <row r="13" spans="1:3" ht="12.75">
      <c r="A13" t="s">
        <v>435</v>
      </c>
      <c r="B13">
        <v>11130312</v>
      </c>
      <c r="C13" t="s">
        <v>436</v>
      </c>
    </row>
    <row r="14" spans="1:3" ht="12.75">
      <c r="A14" t="s">
        <v>3653</v>
      </c>
      <c r="B14">
        <v>11130313</v>
      </c>
      <c r="C14" t="s">
        <v>3654</v>
      </c>
    </row>
    <row r="15" spans="1:3" ht="12.75">
      <c r="A15" t="s">
        <v>443</v>
      </c>
      <c r="B15">
        <v>11130314</v>
      </c>
      <c r="C15" t="s">
        <v>444</v>
      </c>
    </row>
    <row r="16" spans="1:3" ht="12.75">
      <c r="A16" t="s">
        <v>447</v>
      </c>
      <c r="B16">
        <v>11130341</v>
      </c>
      <c r="C16" t="s">
        <v>448</v>
      </c>
    </row>
    <row r="17" spans="1:3" ht="12.75">
      <c r="A17" t="s">
        <v>451</v>
      </c>
      <c r="B17">
        <v>11130342</v>
      </c>
      <c r="C17" t="s">
        <v>452</v>
      </c>
    </row>
    <row r="18" spans="1:3" ht="12.75">
      <c r="A18" t="s">
        <v>455</v>
      </c>
      <c r="B18">
        <v>11130343</v>
      </c>
      <c r="C18" t="s">
        <v>456</v>
      </c>
    </row>
    <row r="19" spans="1:3" ht="12.75">
      <c r="A19" t="s">
        <v>459</v>
      </c>
      <c r="B19">
        <v>11130344</v>
      </c>
      <c r="C19" t="s">
        <v>460</v>
      </c>
    </row>
    <row r="20" spans="1:3" ht="12.75">
      <c r="A20" t="s">
        <v>463</v>
      </c>
      <c r="B20">
        <v>11180000</v>
      </c>
      <c r="C20" t="s">
        <v>464</v>
      </c>
    </row>
    <row r="21" spans="1:3" ht="12.75">
      <c r="A21" t="s">
        <v>467</v>
      </c>
      <c r="B21">
        <v>11180111</v>
      </c>
      <c r="C21" t="s">
        <v>468</v>
      </c>
    </row>
    <row r="22" spans="1:3" ht="12.75">
      <c r="A22" t="s">
        <v>471</v>
      </c>
      <c r="B22">
        <v>11180112</v>
      </c>
      <c r="C22" t="s">
        <v>472</v>
      </c>
    </row>
    <row r="23" spans="1:3" ht="12.75">
      <c r="A23" t="s">
        <v>475</v>
      </c>
      <c r="B23">
        <v>11180113</v>
      </c>
      <c r="C23" t="s">
        <v>476</v>
      </c>
    </row>
    <row r="24" spans="1:3" ht="12.75">
      <c r="A24" t="s">
        <v>479</v>
      </c>
      <c r="B24">
        <v>11180114</v>
      </c>
      <c r="C24" t="s">
        <v>480</v>
      </c>
    </row>
    <row r="25" spans="1:3" ht="12.75">
      <c r="A25" t="s">
        <v>3655</v>
      </c>
      <c r="B25">
        <v>11180141</v>
      </c>
      <c r="C25" t="s">
        <v>3656</v>
      </c>
    </row>
    <row r="26" spans="1:3" ht="12.75">
      <c r="A26" t="s">
        <v>484</v>
      </c>
      <c r="B26">
        <v>11180142</v>
      </c>
      <c r="C26" t="s">
        <v>485</v>
      </c>
    </row>
    <row r="27" spans="1:3" ht="12.75">
      <c r="A27" t="s">
        <v>489</v>
      </c>
      <c r="B27">
        <v>11180143</v>
      </c>
      <c r="C27" t="s">
        <v>490</v>
      </c>
    </row>
    <row r="28" spans="1:3" ht="12.75">
      <c r="A28" t="s">
        <v>494</v>
      </c>
      <c r="B28">
        <v>11180144</v>
      </c>
      <c r="C28" t="s">
        <v>495</v>
      </c>
    </row>
    <row r="29" spans="1:3" ht="12.75">
      <c r="A29" t="s">
        <v>499</v>
      </c>
      <c r="B29">
        <v>11180231</v>
      </c>
      <c r="C29" t="s">
        <v>500</v>
      </c>
    </row>
    <row r="30" spans="1:3" ht="12.75">
      <c r="A30" t="s">
        <v>3657</v>
      </c>
      <c r="B30">
        <v>11180232</v>
      </c>
      <c r="C30" t="s">
        <v>3658</v>
      </c>
    </row>
    <row r="31" spans="1:3" ht="12.75">
      <c r="A31" t="s">
        <v>504</v>
      </c>
      <c r="B31">
        <v>11180233</v>
      </c>
      <c r="C31" t="s">
        <v>505</v>
      </c>
    </row>
    <row r="32" spans="1:3" ht="12.75">
      <c r="A32" t="s">
        <v>509</v>
      </c>
      <c r="B32">
        <v>11180234</v>
      </c>
      <c r="C32" t="s">
        <v>510</v>
      </c>
    </row>
    <row r="33" spans="1:3" ht="12.75">
      <c r="A33" t="s">
        <v>514</v>
      </c>
      <c r="B33">
        <v>11180241</v>
      </c>
      <c r="C33" t="s">
        <v>515</v>
      </c>
    </row>
    <row r="34" spans="1:3" ht="12.75">
      <c r="A34" t="s">
        <v>519</v>
      </c>
      <c r="B34">
        <v>11200000</v>
      </c>
      <c r="C34" t="s">
        <v>520</v>
      </c>
    </row>
    <row r="35" spans="1:3" ht="12.75">
      <c r="A35" t="s">
        <v>524</v>
      </c>
      <c r="B35">
        <v>11210111</v>
      </c>
      <c r="C35" t="s">
        <v>525</v>
      </c>
    </row>
    <row r="36" spans="1:3" ht="12.75">
      <c r="A36" t="s">
        <v>529</v>
      </c>
      <c r="B36">
        <v>11210112</v>
      </c>
      <c r="C36" t="s">
        <v>530</v>
      </c>
    </row>
    <row r="37" spans="1:3" ht="12.75">
      <c r="A37" t="s">
        <v>3659</v>
      </c>
      <c r="B37">
        <v>11210113</v>
      </c>
      <c r="C37" t="s">
        <v>3660</v>
      </c>
    </row>
    <row r="38" spans="1:3" ht="12.75">
      <c r="A38" t="s">
        <v>535</v>
      </c>
      <c r="B38">
        <v>11210114</v>
      </c>
      <c r="C38" t="s">
        <v>536</v>
      </c>
    </row>
    <row r="39" spans="1:3" ht="12.75">
      <c r="A39" t="s">
        <v>539</v>
      </c>
      <c r="B39">
        <v>11210411</v>
      </c>
      <c r="C39" t="s">
        <v>540</v>
      </c>
    </row>
    <row r="40" spans="1:3" ht="12.75">
      <c r="A40" t="s">
        <v>543</v>
      </c>
      <c r="B40">
        <v>11210412</v>
      </c>
      <c r="C40" t="s">
        <v>544</v>
      </c>
    </row>
    <row r="41" spans="1:3" ht="12.75">
      <c r="A41" t="s">
        <v>547</v>
      </c>
      <c r="B41">
        <v>11210413</v>
      </c>
      <c r="C41" t="s">
        <v>548</v>
      </c>
    </row>
    <row r="42" spans="1:3" ht="12.75">
      <c r="A42" t="s">
        <v>551</v>
      </c>
      <c r="B42">
        <v>11210414</v>
      </c>
      <c r="C42" t="s">
        <v>552</v>
      </c>
    </row>
    <row r="43" spans="1:3" ht="12.75">
      <c r="A43" t="s">
        <v>555</v>
      </c>
      <c r="B43">
        <v>11220111</v>
      </c>
      <c r="C43" t="s">
        <v>556</v>
      </c>
    </row>
    <row r="44" spans="1:3" ht="12.75">
      <c r="A44" t="s">
        <v>559</v>
      </c>
      <c r="B44">
        <v>11220112</v>
      </c>
      <c r="C44" t="s">
        <v>560</v>
      </c>
    </row>
    <row r="45" spans="1:3" ht="12.75">
      <c r="A45" t="s">
        <v>563</v>
      </c>
      <c r="B45">
        <v>11220113</v>
      </c>
      <c r="C45" t="s">
        <v>564</v>
      </c>
    </row>
    <row r="46" spans="1:3" ht="12.75">
      <c r="A46" t="s">
        <v>567</v>
      </c>
      <c r="B46">
        <v>11220114</v>
      </c>
      <c r="C46" t="s">
        <v>568</v>
      </c>
    </row>
    <row r="47" spans="1:3" ht="12.75">
      <c r="A47" t="s">
        <v>571</v>
      </c>
      <c r="B47">
        <v>11300000</v>
      </c>
      <c r="C47" t="s">
        <v>572</v>
      </c>
    </row>
    <row r="48" spans="1:3" ht="12.75">
      <c r="A48" t="s">
        <v>576</v>
      </c>
      <c r="B48">
        <v>11380111</v>
      </c>
      <c r="C48" t="s">
        <v>577</v>
      </c>
    </row>
    <row r="49" spans="1:3" ht="12.75">
      <c r="A49" t="s">
        <v>581</v>
      </c>
      <c r="B49">
        <v>11380112</v>
      </c>
      <c r="C49" t="s">
        <v>582</v>
      </c>
    </row>
    <row r="50" spans="1:3" ht="12.75">
      <c r="A50" t="s">
        <v>3661</v>
      </c>
      <c r="B50">
        <v>11380113</v>
      </c>
      <c r="C50" t="s">
        <v>3662</v>
      </c>
    </row>
    <row r="51" spans="1:3" ht="12.75">
      <c r="A51" t="s">
        <v>586</v>
      </c>
      <c r="B51">
        <v>11380114</v>
      </c>
      <c r="C51" t="s">
        <v>587</v>
      </c>
    </row>
    <row r="52" spans="1:3" ht="12.75">
      <c r="A52" t="s">
        <v>591</v>
      </c>
      <c r="B52">
        <v>11380211</v>
      </c>
      <c r="C52" t="s">
        <v>592</v>
      </c>
    </row>
    <row r="53" spans="1:3" ht="12.75">
      <c r="A53" t="s">
        <v>596</v>
      </c>
      <c r="B53">
        <v>11380212</v>
      </c>
      <c r="C53" t="s">
        <v>597</v>
      </c>
    </row>
    <row r="54" spans="1:3" ht="12.75">
      <c r="A54" t="s">
        <v>3663</v>
      </c>
      <c r="B54">
        <v>11380213</v>
      </c>
      <c r="C54" t="s">
        <v>3664</v>
      </c>
    </row>
    <row r="55" spans="1:3" ht="12.75">
      <c r="A55" t="s">
        <v>601</v>
      </c>
      <c r="B55">
        <v>11380214</v>
      </c>
      <c r="C55" t="s">
        <v>602</v>
      </c>
    </row>
    <row r="56" spans="1:3" ht="12.75">
      <c r="A56" t="s">
        <v>606</v>
      </c>
      <c r="B56">
        <v>11389911</v>
      </c>
      <c r="C56" t="s">
        <v>607</v>
      </c>
    </row>
    <row r="57" spans="1:3" ht="12.75">
      <c r="A57" t="s">
        <v>3665</v>
      </c>
      <c r="B57">
        <v>11389912</v>
      </c>
      <c r="C57" t="s">
        <v>3666</v>
      </c>
    </row>
    <row r="58" spans="1:3" ht="12.75">
      <c r="A58" t="s">
        <v>610</v>
      </c>
      <c r="B58">
        <v>12000000</v>
      </c>
      <c r="C58" t="s">
        <v>611</v>
      </c>
    </row>
    <row r="59" spans="1:3" ht="12.75">
      <c r="A59" t="s">
        <v>614</v>
      </c>
      <c r="B59">
        <v>12100000</v>
      </c>
      <c r="C59" t="s">
        <v>615</v>
      </c>
    </row>
    <row r="60" spans="1:3" ht="12.75">
      <c r="A60" t="s">
        <v>618</v>
      </c>
      <c r="B60">
        <v>12100411</v>
      </c>
      <c r="C60" t="s">
        <v>619</v>
      </c>
    </row>
    <row r="61" spans="1:3" ht="12.75">
      <c r="A61" t="s">
        <v>622</v>
      </c>
      <c r="B61">
        <v>12100412</v>
      </c>
      <c r="C61" t="s">
        <v>623</v>
      </c>
    </row>
    <row r="62" spans="1:3" ht="12.75">
      <c r="A62" t="s">
        <v>626</v>
      </c>
      <c r="B62">
        <v>12100413</v>
      </c>
      <c r="C62" t="s">
        <v>627</v>
      </c>
    </row>
    <row r="63" spans="1:3" ht="12.75">
      <c r="A63" t="s">
        <v>630</v>
      </c>
      <c r="B63">
        <v>12100414</v>
      </c>
      <c r="C63" t="s">
        <v>631</v>
      </c>
    </row>
    <row r="64" spans="1:3" ht="12.75">
      <c r="A64" t="s">
        <v>634</v>
      </c>
      <c r="B64">
        <v>12100421</v>
      </c>
      <c r="C64" t="s">
        <v>635</v>
      </c>
    </row>
    <row r="65" spans="1:3" ht="12.75">
      <c r="A65" t="s">
        <v>638</v>
      </c>
      <c r="B65">
        <v>12100422</v>
      </c>
      <c r="C65" t="s">
        <v>639</v>
      </c>
    </row>
    <row r="66" spans="1:3" ht="12.75">
      <c r="A66" t="s">
        <v>642</v>
      </c>
      <c r="B66">
        <v>12100423</v>
      </c>
      <c r="C66" t="s">
        <v>643</v>
      </c>
    </row>
    <row r="67" spans="1:3" ht="12.75">
      <c r="A67" t="s">
        <v>646</v>
      </c>
      <c r="B67">
        <v>12100431</v>
      </c>
      <c r="C67" t="s">
        <v>647</v>
      </c>
    </row>
    <row r="68" spans="1:3" ht="12.75">
      <c r="A68" t="s">
        <v>651</v>
      </c>
      <c r="B68">
        <v>12100432</v>
      </c>
      <c r="C68" t="s">
        <v>652</v>
      </c>
    </row>
    <row r="69" spans="1:3" ht="12.75">
      <c r="A69" t="s">
        <v>656</v>
      </c>
      <c r="B69">
        <v>12100441</v>
      </c>
      <c r="C69" t="s">
        <v>657</v>
      </c>
    </row>
    <row r="70" spans="1:3" ht="12.75">
      <c r="A70" t="s">
        <v>664</v>
      </c>
      <c r="B70">
        <v>12100442</v>
      </c>
      <c r="C70" t="s">
        <v>665</v>
      </c>
    </row>
    <row r="71" spans="1:3" ht="12.75">
      <c r="A71" t="s">
        <v>667</v>
      </c>
      <c r="B71">
        <v>12100461</v>
      </c>
      <c r="C71" t="s">
        <v>668</v>
      </c>
    </row>
    <row r="72" spans="1:3" ht="12.75">
      <c r="A72" t="s">
        <v>670</v>
      </c>
      <c r="B72">
        <v>12100462</v>
      </c>
      <c r="C72" t="s">
        <v>671</v>
      </c>
    </row>
    <row r="73" spans="1:3" ht="12.75">
      <c r="A73" t="s">
        <v>673</v>
      </c>
      <c r="B73">
        <v>12100471</v>
      </c>
      <c r="C73" t="s">
        <v>674</v>
      </c>
    </row>
    <row r="74" spans="1:3" ht="12.75">
      <c r="A74" t="s">
        <v>676</v>
      </c>
      <c r="B74">
        <v>12100472</v>
      </c>
      <c r="C74" t="s">
        <v>677</v>
      </c>
    </row>
    <row r="75" spans="1:3" ht="12.75">
      <c r="A75" t="s">
        <v>679</v>
      </c>
      <c r="B75">
        <v>12109911</v>
      </c>
      <c r="C75" t="s">
        <v>680</v>
      </c>
    </row>
    <row r="76" spans="1:3" ht="12.75">
      <c r="A76" t="s">
        <v>682</v>
      </c>
      <c r="B76">
        <v>12109912</v>
      </c>
      <c r="C76" t="s">
        <v>683</v>
      </c>
    </row>
    <row r="77" spans="1:3" ht="12.75">
      <c r="A77" t="s">
        <v>685</v>
      </c>
      <c r="B77">
        <v>12109913</v>
      </c>
      <c r="C77" t="s">
        <v>686</v>
      </c>
    </row>
    <row r="78" spans="1:3" ht="12.75">
      <c r="A78" t="s">
        <v>688</v>
      </c>
      <c r="B78">
        <v>12180000</v>
      </c>
      <c r="C78" t="s">
        <v>689</v>
      </c>
    </row>
    <row r="79" spans="1:3" ht="12.75">
      <c r="A79" t="s">
        <v>691</v>
      </c>
      <c r="B79">
        <v>12180111</v>
      </c>
      <c r="C79" t="s">
        <v>692</v>
      </c>
    </row>
    <row r="80" spans="1:3" ht="12.75">
      <c r="A80" t="s">
        <v>694</v>
      </c>
      <c r="B80">
        <v>12180121</v>
      </c>
      <c r="C80" t="s">
        <v>695</v>
      </c>
    </row>
    <row r="81" spans="1:3" ht="12.75">
      <c r="A81" t="s">
        <v>697</v>
      </c>
      <c r="B81">
        <v>12180131</v>
      </c>
      <c r="C81" t="s">
        <v>698</v>
      </c>
    </row>
    <row r="82" spans="1:3" ht="12.75">
      <c r="A82" t="s">
        <v>700</v>
      </c>
      <c r="B82">
        <v>12200000</v>
      </c>
      <c r="C82" t="s">
        <v>701</v>
      </c>
    </row>
    <row r="83" spans="1:3" ht="12.75">
      <c r="A83" t="s">
        <v>703</v>
      </c>
      <c r="B83">
        <v>12209911</v>
      </c>
      <c r="C83" t="s">
        <v>704</v>
      </c>
    </row>
    <row r="84" spans="1:3" ht="12.75">
      <c r="A84" t="s">
        <v>706</v>
      </c>
      <c r="B84">
        <v>12209912</v>
      </c>
      <c r="C84" t="s">
        <v>707</v>
      </c>
    </row>
    <row r="85" spans="1:3" ht="12.75">
      <c r="A85" t="s">
        <v>709</v>
      </c>
      <c r="B85">
        <v>12209913</v>
      </c>
      <c r="C85" t="s">
        <v>710</v>
      </c>
    </row>
    <row r="86" spans="1:3" ht="12.75">
      <c r="A86" t="s">
        <v>712</v>
      </c>
      <c r="B86">
        <v>12400000</v>
      </c>
      <c r="C86" t="s">
        <v>713</v>
      </c>
    </row>
    <row r="87" spans="1:3" ht="12.75">
      <c r="A87" t="s">
        <v>715</v>
      </c>
      <c r="B87">
        <v>12400011</v>
      </c>
      <c r="C87" t="s">
        <v>716</v>
      </c>
    </row>
    <row r="88" spans="1:3" ht="12.75">
      <c r="A88" t="s">
        <v>718</v>
      </c>
      <c r="B88">
        <v>13000000</v>
      </c>
      <c r="C88" t="s">
        <v>719</v>
      </c>
    </row>
    <row r="89" spans="1:3" ht="12.75">
      <c r="A89" t="s">
        <v>721</v>
      </c>
      <c r="B89">
        <v>13100000</v>
      </c>
      <c r="C89" t="s">
        <v>722</v>
      </c>
    </row>
    <row r="90" spans="1:3" ht="12.75">
      <c r="A90" t="s">
        <v>724</v>
      </c>
      <c r="B90">
        <v>13100111</v>
      </c>
      <c r="C90" t="s">
        <v>725</v>
      </c>
    </row>
    <row r="91" spans="1:3" ht="12.75">
      <c r="A91" t="s">
        <v>727</v>
      </c>
      <c r="B91">
        <v>13100112</v>
      </c>
      <c r="C91" t="s">
        <v>728</v>
      </c>
    </row>
    <row r="92" spans="1:3" ht="12.75">
      <c r="A92" t="s">
        <v>730</v>
      </c>
      <c r="B92">
        <v>13100113</v>
      </c>
      <c r="C92" t="s">
        <v>731</v>
      </c>
    </row>
    <row r="93" spans="1:3" ht="12.75">
      <c r="A93" t="s">
        <v>733</v>
      </c>
      <c r="B93">
        <v>13100121</v>
      </c>
      <c r="C93" t="s">
        <v>734</v>
      </c>
    </row>
    <row r="94" spans="1:3" ht="12.75">
      <c r="A94" t="s">
        <v>736</v>
      </c>
      <c r="B94">
        <v>13100122</v>
      </c>
      <c r="C94" t="s">
        <v>737</v>
      </c>
    </row>
    <row r="95" spans="1:3" ht="12.75">
      <c r="A95" t="s">
        <v>739</v>
      </c>
      <c r="B95">
        <v>13100211</v>
      </c>
      <c r="C95" t="s">
        <v>740</v>
      </c>
    </row>
    <row r="96" spans="1:3" ht="12.75">
      <c r="A96" t="s">
        <v>742</v>
      </c>
      <c r="B96">
        <v>13109911</v>
      </c>
      <c r="C96" t="s">
        <v>743</v>
      </c>
    </row>
    <row r="97" spans="1:3" ht="12.75">
      <c r="A97" t="s">
        <v>745</v>
      </c>
      <c r="B97">
        <v>13200000</v>
      </c>
      <c r="C97" t="s">
        <v>746</v>
      </c>
    </row>
    <row r="98" spans="1:3" ht="12.75">
      <c r="A98" t="s">
        <v>748</v>
      </c>
      <c r="B98">
        <v>13210011</v>
      </c>
      <c r="C98" t="s">
        <v>749</v>
      </c>
    </row>
    <row r="99" spans="1:3" ht="12.75">
      <c r="A99" t="s">
        <v>751</v>
      </c>
      <c r="B99">
        <v>13210021</v>
      </c>
      <c r="C99" t="s">
        <v>752</v>
      </c>
    </row>
    <row r="100" spans="1:3" ht="12.75">
      <c r="A100" t="s">
        <v>3667</v>
      </c>
      <c r="B100">
        <v>13210031</v>
      </c>
      <c r="C100" t="s">
        <v>3668</v>
      </c>
    </row>
    <row r="101" spans="1:3" ht="12.75">
      <c r="A101" t="s">
        <v>757</v>
      </c>
      <c r="B101">
        <v>13210041</v>
      </c>
      <c r="C101" t="s">
        <v>758</v>
      </c>
    </row>
    <row r="102" spans="1:3" ht="12.75">
      <c r="A102" t="s">
        <v>3669</v>
      </c>
      <c r="B102">
        <v>13210051</v>
      </c>
      <c r="C102" t="s">
        <v>3670</v>
      </c>
    </row>
    <row r="103" spans="1:3" ht="12.75">
      <c r="A103" t="s">
        <v>762</v>
      </c>
      <c r="B103">
        <v>13220011</v>
      </c>
      <c r="C103" t="s">
        <v>763</v>
      </c>
    </row>
    <row r="104" spans="1:3" ht="12.75">
      <c r="A104" t="s">
        <v>767</v>
      </c>
      <c r="B104">
        <v>13220013</v>
      </c>
      <c r="C104" t="s">
        <v>768</v>
      </c>
    </row>
    <row r="105" spans="1:3" ht="12.75">
      <c r="A105" t="s">
        <v>772</v>
      </c>
      <c r="B105">
        <v>13220014</v>
      </c>
      <c r="C105" t="s">
        <v>773</v>
      </c>
    </row>
    <row r="106" spans="1:3" ht="12.75">
      <c r="A106" t="s">
        <v>777</v>
      </c>
      <c r="B106">
        <v>13290011</v>
      </c>
      <c r="C106" t="s">
        <v>778</v>
      </c>
    </row>
    <row r="107" spans="1:3" ht="12.75">
      <c r="A107" t="s">
        <v>782</v>
      </c>
      <c r="B107">
        <v>13300000</v>
      </c>
      <c r="C107" t="s">
        <v>783</v>
      </c>
    </row>
    <row r="108" spans="1:3" ht="12.75">
      <c r="A108" t="s">
        <v>3671</v>
      </c>
      <c r="B108">
        <v>13310111</v>
      </c>
      <c r="C108" t="s">
        <v>3672</v>
      </c>
    </row>
    <row r="109" spans="1:3" ht="12.75">
      <c r="A109" t="s">
        <v>787</v>
      </c>
      <c r="B109">
        <v>13399911</v>
      </c>
      <c r="C109" t="s">
        <v>788</v>
      </c>
    </row>
    <row r="110" spans="1:3" ht="12.75">
      <c r="A110" t="s">
        <v>792</v>
      </c>
      <c r="B110">
        <v>13400000</v>
      </c>
      <c r="C110" t="s">
        <v>793</v>
      </c>
    </row>
    <row r="111" spans="1:3" ht="12.75">
      <c r="A111" t="s">
        <v>797</v>
      </c>
      <c r="B111">
        <v>13490111</v>
      </c>
      <c r="C111" t="s">
        <v>798</v>
      </c>
    </row>
    <row r="112" spans="1:3" ht="12.75">
      <c r="A112" t="s">
        <v>3673</v>
      </c>
      <c r="B112">
        <v>13600000</v>
      </c>
      <c r="C112" t="s">
        <v>3674</v>
      </c>
    </row>
    <row r="113" spans="1:3" ht="12.75">
      <c r="A113" t="s">
        <v>3675</v>
      </c>
      <c r="B113">
        <v>13600111</v>
      </c>
      <c r="C113" t="s">
        <v>3676</v>
      </c>
    </row>
    <row r="114" spans="1:3" ht="12.75">
      <c r="A114" t="s">
        <v>802</v>
      </c>
      <c r="B114">
        <v>13900000</v>
      </c>
      <c r="C114" t="s">
        <v>803</v>
      </c>
    </row>
    <row r="115" spans="1:3" ht="12.75">
      <c r="A115" t="s">
        <v>807</v>
      </c>
      <c r="B115">
        <v>13900011</v>
      </c>
      <c r="C115" t="s">
        <v>808</v>
      </c>
    </row>
    <row r="116" spans="1:3" ht="12.75">
      <c r="A116" t="s">
        <v>3677</v>
      </c>
      <c r="B116">
        <v>14000000</v>
      </c>
      <c r="C116" t="s">
        <v>3001</v>
      </c>
    </row>
    <row r="117" spans="1:3" ht="12.75">
      <c r="A117" t="s">
        <v>811</v>
      </c>
      <c r="B117">
        <v>14000011</v>
      </c>
      <c r="C117" t="s">
        <v>812</v>
      </c>
    </row>
    <row r="118" spans="1:3" ht="12.75">
      <c r="A118" t="s">
        <v>3678</v>
      </c>
      <c r="B118">
        <v>15000000</v>
      </c>
      <c r="C118" t="s">
        <v>3003</v>
      </c>
    </row>
    <row r="119" spans="1:3" ht="12.75">
      <c r="A119" t="s">
        <v>817</v>
      </c>
      <c r="B119">
        <v>15000011</v>
      </c>
      <c r="C119" t="s">
        <v>818</v>
      </c>
    </row>
    <row r="120" spans="1:3" ht="12.75">
      <c r="A120" t="s">
        <v>823</v>
      </c>
      <c r="B120">
        <v>16000000</v>
      </c>
      <c r="C120" t="s">
        <v>824</v>
      </c>
    </row>
    <row r="121" spans="1:3" ht="12.75">
      <c r="A121" t="s">
        <v>829</v>
      </c>
      <c r="B121">
        <v>16100000</v>
      </c>
      <c r="C121" t="s">
        <v>830</v>
      </c>
    </row>
    <row r="122" spans="1:3" ht="12.75">
      <c r="A122" t="s">
        <v>3679</v>
      </c>
      <c r="B122">
        <v>16100111</v>
      </c>
      <c r="C122" t="s">
        <v>3680</v>
      </c>
    </row>
    <row r="123" spans="1:3" ht="12.75">
      <c r="A123" t="s">
        <v>3681</v>
      </c>
      <c r="B123">
        <v>16100112</v>
      </c>
      <c r="C123" t="s">
        <v>3682</v>
      </c>
    </row>
    <row r="124" spans="1:3" ht="12.75">
      <c r="A124" t="s">
        <v>833</v>
      </c>
      <c r="B124">
        <v>16100113</v>
      </c>
      <c r="C124" t="s">
        <v>834</v>
      </c>
    </row>
    <row r="125" spans="1:3" ht="12.75">
      <c r="A125" t="s">
        <v>837</v>
      </c>
      <c r="B125">
        <v>16100211</v>
      </c>
      <c r="C125" t="s">
        <v>838</v>
      </c>
    </row>
    <row r="126" spans="1:3" ht="12.75">
      <c r="A126" t="s">
        <v>841</v>
      </c>
      <c r="B126">
        <v>16100311</v>
      </c>
      <c r="C126" t="s">
        <v>842</v>
      </c>
    </row>
    <row r="127" spans="1:3" ht="12.75">
      <c r="A127" t="s">
        <v>845</v>
      </c>
      <c r="B127">
        <v>16200000</v>
      </c>
      <c r="C127" t="s">
        <v>846</v>
      </c>
    </row>
    <row r="128" spans="1:3" ht="12.75">
      <c r="A128" t="s">
        <v>849</v>
      </c>
      <c r="B128">
        <v>16200211</v>
      </c>
      <c r="C128" t="s">
        <v>850</v>
      </c>
    </row>
    <row r="129" spans="1:3" ht="12.75">
      <c r="A129" t="s">
        <v>3683</v>
      </c>
      <c r="B129">
        <v>16300000</v>
      </c>
      <c r="C129" t="s">
        <v>3684</v>
      </c>
    </row>
    <row r="130" spans="1:3" ht="12.75">
      <c r="A130" t="s">
        <v>854</v>
      </c>
      <c r="B130">
        <v>16300111</v>
      </c>
      <c r="C130" t="s">
        <v>855</v>
      </c>
    </row>
    <row r="131" spans="1:3" ht="12.75">
      <c r="A131" t="s">
        <v>859</v>
      </c>
      <c r="B131">
        <v>16900000</v>
      </c>
      <c r="C131" t="s">
        <v>860</v>
      </c>
    </row>
    <row r="132" spans="1:3" ht="12.75">
      <c r="A132" t="s">
        <v>865</v>
      </c>
      <c r="B132">
        <v>16909911</v>
      </c>
      <c r="C132" t="s">
        <v>866</v>
      </c>
    </row>
    <row r="133" spans="1:3" ht="12.75">
      <c r="A133" t="s">
        <v>870</v>
      </c>
      <c r="B133">
        <v>16909912</v>
      </c>
      <c r="C133" t="s">
        <v>871</v>
      </c>
    </row>
    <row r="134" spans="1:3" ht="12.75">
      <c r="A134" t="s">
        <v>875</v>
      </c>
      <c r="B134">
        <v>16909913</v>
      </c>
      <c r="C134" t="s">
        <v>876</v>
      </c>
    </row>
    <row r="135" spans="1:3" ht="12.75">
      <c r="A135" t="s">
        <v>884</v>
      </c>
      <c r="B135">
        <v>17000000</v>
      </c>
      <c r="C135" t="s">
        <v>885</v>
      </c>
    </row>
    <row r="136" spans="1:3" ht="12.75">
      <c r="A136" t="s">
        <v>889</v>
      </c>
      <c r="B136">
        <v>17100000</v>
      </c>
      <c r="C136" t="s">
        <v>890</v>
      </c>
    </row>
    <row r="137" spans="1:3" ht="12.75">
      <c r="A137" t="s">
        <v>3685</v>
      </c>
      <c r="B137">
        <v>17180000</v>
      </c>
      <c r="C137" t="s">
        <v>3686</v>
      </c>
    </row>
    <row r="138" spans="1:3" ht="12.75">
      <c r="A138" t="s">
        <v>894</v>
      </c>
      <c r="B138">
        <v>17180121</v>
      </c>
      <c r="C138" t="s">
        <v>895</v>
      </c>
    </row>
    <row r="139" spans="1:3" ht="12.75">
      <c r="A139" t="s">
        <v>899</v>
      </c>
      <c r="B139">
        <v>17180131</v>
      </c>
      <c r="C139" t="s">
        <v>900</v>
      </c>
    </row>
    <row r="140" spans="1:3" ht="12.75">
      <c r="A140" t="s">
        <v>904</v>
      </c>
      <c r="B140">
        <v>17180141</v>
      </c>
      <c r="C140" t="s">
        <v>905</v>
      </c>
    </row>
    <row r="141" spans="1:3" ht="12.75">
      <c r="A141" t="s">
        <v>909</v>
      </c>
      <c r="B141">
        <v>17180151</v>
      </c>
      <c r="C141" t="s">
        <v>910</v>
      </c>
    </row>
    <row r="142" spans="1:3" ht="12.75">
      <c r="A142" t="s">
        <v>914</v>
      </c>
      <c r="B142">
        <v>17180181</v>
      </c>
      <c r="C142" t="s">
        <v>915</v>
      </c>
    </row>
    <row r="143" spans="1:3" ht="12.75">
      <c r="A143" t="s">
        <v>919</v>
      </c>
      <c r="B143">
        <v>17180211</v>
      </c>
      <c r="C143" t="s">
        <v>920</v>
      </c>
    </row>
    <row r="144" spans="1:3" ht="12.75">
      <c r="A144" t="s">
        <v>3687</v>
      </c>
      <c r="B144">
        <v>17180221</v>
      </c>
      <c r="C144" t="s">
        <v>3688</v>
      </c>
    </row>
    <row r="145" spans="1:3" ht="12.75">
      <c r="A145" t="s">
        <v>923</v>
      </c>
      <c r="B145">
        <v>17180231</v>
      </c>
      <c r="C145" t="s">
        <v>924</v>
      </c>
    </row>
    <row r="146" spans="1:3" ht="12.75">
      <c r="A146" t="s">
        <v>927</v>
      </c>
      <c r="B146">
        <v>17180241</v>
      </c>
      <c r="C146" t="s">
        <v>928</v>
      </c>
    </row>
    <row r="147" spans="1:3" ht="12.75">
      <c r="A147" t="s">
        <v>931</v>
      </c>
      <c r="B147">
        <v>17180251</v>
      </c>
      <c r="C147" t="s">
        <v>932</v>
      </c>
    </row>
    <row r="148" spans="1:3" ht="12.75">
      <c r="A148" t="s">
        <v>935</v>
      </c>
      <c r="B148">
        <v>17180261</v>
      </c>
      <c r="C148" t="s">
        <v>936</v>
      </c>
    </row>
    <row r="149" spans="1:3" ht="12.75">
      <c r="A149" t="s">
        <v>939</v>
      </c>
      <c r="B149">
        <v>17180291</v>
      </c>
      <c r="C149" t="s">
        <v>940</v>
      </c>
    </row>
    <row r="150" spans="1:3" ht="12.75">
      <c r="A150" t="s">
        <v>3689</v>
      </c>
      <c r="B150">
        <v>17180311</v>
      </c>
      <c r="C150" t="s">
        <v>3690</v>
      </c>
    </row>
    <row r="151" spans="1:3" ht="12.75">
      <c r="A151" t="s">
        <v>943</v>
      </c>
      <c r="B151">
        <v>17180411</v>
      </c>
      <c r="C151" t="s">
        <v>944</v>
      </c>
    </row>
    <row r="152" spans="1:3" ht="12.75">
      <c r="A152" t="s">
        <v>946</v>
      </c>
      <c r="B152">
        <v>17180511</v>
      </c>
      <c r="C152" t="s">
        <v>947</v>
      </c>
    </row>
    <row r="153" spans="1:3" ht="12.75">
      <c r="A153" t="s">
        <v>949</v>
      </c>
      <c r="B153">
        <v>17180521</v>
      </c>
      <c r="C153" t="s">
        <v>950</v>
      </c>
    </row>
    <row r="154" spans="1:3" ht="12.75">
      <c r="A154" t="s">
        <v>952</v>
      </c>
      <c r="B154">
        <v>17180531</v>
      </c>
      <c r="C154" t="s">
        <v>953</v>
      </c>
    </row>
    <row r="155" spans="1:3" ht="12.75">
      <c r="A155" t="s">
        <v>955</v>
      </c>
      <c r="B155">
        <v>17180541</v>
      </c>
      <c r="C155" t="s">
        <v>956</v>
      </c>
    </row>
    <row r="156" spans="1:3" ht="12.75">
      <c r="A156" t="s">
        <v>958</v>
      </c>
      <c r="B156">
        <v>17180591</v>
      </c>
      <c r="C156" t="s">
        <v>959</v>
      </c>
    </row>
    <row r="157" spans="1:3" ht="12.75">
      <c r="A157" t="s">
        <v>961</v>
      </c>
      <c r="B157">
        <v>17180611</v>
      </c>
      <c r="C157" t="s">
        <v>962</v>
      </c>
    </row>
    <row r="158" spans="1:3" ht="12.75">
      <c r="A158" t="s">
        <v>964</v>
      </c>
      <c r="B158">
        <v>17180811</v>
      </c>
      <c r="C158" t="s">
        <v>965</v>
      </c>
    </row>
    <row r="159" spans="1:3" ht="12.75">
      <c r="A159" t="s">
        <v>967</v>
      </c>
      <c r="B159">
        <v>17181011</v>
      </c>
      <c r="C159" t="s">
        <v>968</v>
      </c>
    </row>
    <row r="160" spans="1:3" ht="12.75">
      <c r="A160" t="s">
        <v>970</v>
      </c>
      <c r="B160">
        <v>17181021</v>
      </c>
      <c r="C160" t="s">
        <v>971</v>
      </c>
    </row>
    <row r="161" spans="1:3" ht="12.75">
      <c r="A161" t="s">
        <v>976</v>
      </c>
      <c r="B161">
        <v>17181031</v>
      </c>
      <c r="C161" t="s">
        <v>977</v>
      </c>
    </row>
    <row r="162" spans="1:3" ht="12.75">
      <c r="A162" t="s">
        <v>3691</v>
      </c>
      <c r="B162">
        <v>17181091</v>
      </c>
      <c r="C162" t="s">
        <v>2472</v>
      </c>
    </row>
    <row r="163" spans="1:3" ht="12.75">
      <c r="A163" t="s">
        <v>3692</v>
      </c>
      <c r="B163">
        <v>17189911</v>
      </c>
      <c r="C163" t="s">
        <v>3693</v>
      </c>
    </row>
    <row r="164" spans="1:3" ht="12.75">
      <c r="A164" t="s">
        <v>979</v>
      </c>
      <c r="B164">
        <v>17200000</v>
      </c>
      <c r="C164" t="s">
        <v>980</v>
      </c>
    </row>
    <row r="165" spans="1:3" ht="12.75">
      <c r="A165" t="s">
        <v>3694</v>
      </c>
      <c r="B165">
        <v>17280111</v>
      </c>
      <c r="C165" t="s">
        <v>3695</v>
      </c>
    </row>
    <row r="166" spans="1:3" ht="12.75">
      <c r="A166" t="s">
        <v>982</v>
      </c>
      <c r="B166">
        <v>17280121</v>
      </c>
      <c r="C166" t="s">
        <v>983</v>
      </c>
    </row>
    <row r="167" spans="1:3" ht="12.75">
      <c r="A167" t="s">
        <v>3696</v>
      </c>
      <c r="B167">
        <v>17280131</v>
      </c>
      <c r="C167" t="s">
        <v>3697</v>
      </c>
    </row>
    <row r="168" spans="1:3" ht="12.75">
      <c r="A168" t="s">
        <v>988</v>
      </c>
      <c r="B168">
        <v>17280141</v>
      </c>
      <c r="C168" t="s">
        <v>989</v>
      </c>
    </row>
    <row r="169" spans="1:3" ht="12.75">
      <c r="A169" t="s">
        <v>3698</v>
      </c>
      <c r="B169">
        <v>17280151</v>
      </c>
      <c r="C169" t="s">
        <v>3699</v>
      </c>
    </row>
    <row r="170" spans="1:3" ht="12.75">
      <c r="A170" t="s">
        <v>3700</v>
      </c>
      <c r="B170">
        <v>17280191</v>
      </c>
      <c r="C170" t="s">
        <v>1007</v>
      </c>
    </row>
    <row r="171" spans="1:3" ht="12.75">
      <c r="A171" t="s">
        <v>991</v>
      </c>
      <c r="B171">
        <v>17280311</v>
      </c>
      <c r="C171" t="s">
        <v>992</v>
      </c>
    </row>
    <row r="172" spans="1:3" ht="12.75">
      <c r="A172" t="s">
        <v>3701</v>
      </c>
      <c r="B172">
        <v>17280711</v>
      </c>
      <c r="C172" t="s">
        <v>1240</v>
      </c>
    </row>
    <row r="173" spans="1:3" ht="12.75">
      <c r="A173" t="s">
        <v>3702</v>
      </c>
      <c r="B173">
        <v>17281011</v>
      </c>
      <c r="C173" t="s">
        <v>3703</v>
      </c>
    </row>
    <row r="174" spans="1:3" ht="12.75">
      <c r="A174" t="s">
        <v>3704</v>
      </c>
      <c r="B174">
        <v>17281021</v>
      </c>
      <c r="C174" t="s">
        <v>3705</v>
      </c>
    </row>
    <row r="175" spans="1:3" ht="12.75">
      <c r="A175" t="s">
        <v>3706</v>
      </c>
      <c r="B175">
        <v>17281091</v>
      </c>
      <c r="C175" t="s">
        <v>1119</v>
      </c>
    </row>
    <row r="176" spans="1:3" ht="12.75">
      <c r="A176" t="s">
        <v>1006</v>
      </c>
      <c r="B176">
        <v>17289911</v>
      </c>
      <c r="C176" t="s">
        <v>1007</v>
      </c>
    </row>
    <row r="177" spans="1:3" ht="12.75">
      <c r="A177" t="s">
        <v>1009</v>
      </c>
      <c r="B177">
        <v>17300000</v>
      </c>
      <c r="C177" t="s">
        <v>1010</v>
      </c>
    </row>
    <row r="178" spans="1:3" ht="12.75">
      <c r="A178" t="s">
        <v>1012</v>
      </c>
      <c r="B178">
        <v>17380111</v>
      </c>
      <c r="C178" t="s">
        <v>1013</v>
      </c>
    </row>
    <row r="179" spans="1:3" ht="12.75">
      <c r="A179" t="s">
        <v>1015</v>
      </c>
      <c r="B179">
        <v>17380211</v>
      </c>
      <c r="C179" t="s">
        <v>1016</v>
      </c>
    </row>
    <row r="180" spans="1:3" ht="12.75">
      <c r="A180" t="s">
        <v>1019</v>
      </c>
      <c r="B180">
        <v>17381011</v>
      </c>
      <c r="C180" t="s">
        <v>1020</v>
      </c>
    </row>
    <row r="181" spans="1:3" ht="12.75">
      <c r="A181" t="s">
        <v>1023</v>
      </c>
      <c r="B181">
        <v>17381021</v>
      </c>
      <c r="C181" t="s">
        <v>1024</v>
      </c>
    </row>
    <row r="182" spans="1:3" ht="12.75">
      <c r="A182" t="s">
        <v>1027</v>
      </c>
      <c r="B182">
        <v>17381091</v>
      </c>
      <c r="C182" t="s">
        <v>1028</v>
      </c>
    </row>
    <row r="183" spans="1:3" ht="12.75">
      <c r="A183" t="s">
        <v>1031</v>
      </c>
      <c r="B183">
        <v>17389911</v>
      </c>
      <c r="C183" t="s">
        <v>1032</v>
      </c>
    </row>
    <row r="184" spans="1:3" ht="12.75">
      <c r="A184" t="s">
        <v>3707</v>
      </c>
      <c r="B184">
        <v>17400000</v>
      </c>
      <c r="C184" t="s">
        <v>1133</v>
      </c>
    </row>
    <row r="185" spans="1:3" ht="12.75">
      <c r="A185" t="s">
        <v>1034</v>
      </c>
      <c r="B185">
        <v>17400011</v>
      </c>
      <c r="C185" t="s">
        <v>1035</v>
      </c>
    </row>
    <row r="186" spans="1:3" ht="12.75">
      <c r="A186" t="s">
        <v>1037</v>
      </c>
      <c r="B186">
        <v>17481011</v>
      </c>
      <c r="C186" t="s">
        <v>1038</v>
      </c>
    </row>
    <row r="187" spans="1:3" ht="12.75">
      <c r="A187" t="s">
        <v>3708</v>
      </c>
      <c r="B187">
        <v>17500000</v>
      </c>
      <c r="C187" t="s">
        <v>3709</v>
      </c>
    </row>
    <row r="188" spans="1:3" ht="12.75">
      <c r="A188" t="s">
        <v>1041</v>
      </c>
      <c r="B188">
        <v>17580111</v>
      </c>
      <c r="C188" t="s">
        <v>1042</v>
      </c>
    </row>
    <row r="189" spans="1:3" ht="12.75">
      <c r="A189" t="s">
        <v>1045</v>
      </c>
      <c r="B189">
        <v>17580121</v>
      </c>
      <c r="C189" t="s">
        <v>1046</v>
      </c>
    </row>
    <row r="190" spans="1:3" ht="12.75">
      <c r="A190" t="s">
        <v>1049</v>
      </c>
      <c r="B190">
        <v>17589911</v>
      </c>
      <c r="C190" t="s">
        <v>1050</v>
      </c>
    </row>
    <row r="191" spans="1:3" ht="12.75">
      <c r="A191" t="s">
        <v>1052</v>
      </c>
      <c r="B191">
        <v>17600000</v>
      </c>
      <c r="C191" t="s">
        <v>1053</v>
      </c>
    </row>
    <row r="192" spans="1:3" ht="12.75">
      <c r="A192" t="s">
        <v>1055</v>
      </c>
      <c r="B192">
        <v>17700000</v>
      </c>
      <c r="C192" t="s">
        <v>1056</v>
      </c>
    </row>
    <row r="193" spans="1:3" ht="12.75">
      <c r="A193" t="s">
        <v>3710</v>
      </c>
      <c r="B193">
        <v>17700011</v>
      </c>
      <c r="C193" t="s">
        <v>3711</v>
      </c>
    </row>
    <row r="194" spans="1:3" ht="12.75">
      <c r="A194" t="s">
        <v>1060</v>
      </c>
      <c r="B194">
        <v>19000000</v>
      </c>
      <c r="C194" t="s">
        <v>1061</v>
      </c>
    </row>
    <row r="195" spans="1:3" ht="12.75">
      <c r="A195" t="s">
        <v>1064</v>
      </c>
      <c r="B195">
        <v>19100000</v>
      </c>
      <c r="C195" t="s">
        <v>1065</v>
      </c>
    </row>
    <row r="196" spans="1:3" ht="12.75">
      <c r="A196" t="s">
        <v>1068</v>
      </c>
      <c r="B196">
        <v>19100111</v>
      </c>
      <c r="C196" t="s">
        <v>1069</v>
      </c>
    </row>
    <row r="197" spans="1:3" ht="12.75">
      <c r="A197" t="s">
        <v>3712</v>
      </c>
      <c r="B197">
        <v>19100112</v>
      </c>
      <c r="C197" t="s">
        <v>1253</v>
      </c>
    </row>
    <row r="198" spans="1:3" ht="12.75">
      <c r="A198" t="s">
        <v>3713</v>
      </c>
      <c r="B198">
        <v>19100113</v>
      </c>
      <c r="C198" t="s">
        <v>3714</v>
      </c>
    </row>
    <row r="199" spans="1:3" ht="12.75">
      <c r="A199" t="s">
        <v>1073</v>
      </c>
      <c r="B199">
        <v>19100114</v>
      </c>
      <c r="C199" t="s">
        <v>1074</v>
      </c>
    </row>
    <row r="200" spans="1:3" ht="12.75">
      <c r="A200" t="s">
        <v>1077</v>
      </c>
      <c r="B200">
        <v>19100611</v>
      </c>
      <c r="C200" t="s">
        <v>1078</v>
      </c>
    </row>
    <row r="201" spans="1:3" ht="12.75">
      <c r="A201" t="s">
        <v>1081</v>
      </c>
      <c r="B201">
        <v>19100911</v>
      </c>
      <c r="C201" t="s">
        <v>1082</v>
      </c>
    </row>
    <row r="202" spans="1:3" ht="12.75">
      <c r="A202" t="s">
        <v>1085</v>
      </c>
      <c r="B202">
        <v>19200000</v>
      </c>
      <c r="C202" t="s">
        <v>1086</v>
      </c>
    </row>
    <row r="203" spans="1:3" ht="12.75">
      <c r="A203" t="s">
        <v>3715</v>
      </c>
      <c r="B203">
        <v>19210111</v>
      </c>
      <c r="C203" t="s">
        <v>3716</v>
      </c>
    </row>
    <row r="204" spans="1:3" ht="12.75">
      <c r="A204" t="s">
        <v>3717</v>
      </c>
      <c r="B204">
        <v>19219911</v>
      </c>
      <c r="C204" t="s">
        <v>1260</v>
      </c>
    </row>
    <row r="205" spans="1:3" ht="12.75">
      <c r="A205" t="s">
        <v>3718</v>
      </c>
      <c r="B205">
        <v>19220111</v>
      </c>
      <c r="C205" t="s">
        <v>3719</v>
      </c>
    </row>
    <row r="206" spans="1:3" ht="12.75">
      <c r="A206" t="s">
        <v>3720</v>
      </c>
      <c r="B206">
        <v>19220121</v>
      </c>
      <c r="C206" t="s">
        <v>3721</v>
      </c>
    </row>
    <row r="207" spans="1:3" ht="12.75">
      <c r="A207" t="s">
        <v>3722</v>
      </c>
      <c r="B207">
        <v>19220611</v>
      </c>
      <c r="C207" t="s">
        <v>3723</v>
      </c>
    </row>
    <row r="208" spans="1:3" ht="12.75">
      <c r="A208" t="s">
        <v>3724</v>
      </c>
      <c r="B208">
        <v>19229911</v>
      </c>
      <c r="C208" t="s">
        <v>1263</v>
      </c>
    </row>
    <row r="209" spans="1:3" ht="12.75">
      <c r="A209" t="s">
        <v>3725</v>
      </c>
      <c r="B209">
        <v>19229912</v>
      </c>
      <c r="C209" t="s">
        <v>3726</v>
      </c>
    </row>
    <row r="210" spans="1:3" ht="12.75">
      <c r="A210" t="s">
        <v>2337</v>
      </c>
      <c r="B210">
        <v>19239911</v>
      </c>
      <c r="C210" t="s">
        <v>2338</v>
      </c>
    </row>
    <row r="211" spans="1:3" ht="12.75">
      <c r="A211" t="s">
        <v>2340</v>
      </c>
      <c r="B211">
        <v>19239913</v>
      </c>
      <c r="C211" t="s">
        <v>2341</v>
      </c>
    </row>
    <row r="212" spans="1:3" ht="12.75">
      <c r="A212" t="s">
        <v>2343</v>
      </c>
      <c r="B212">
        <v>19300000</v>
      </c>
      <c r="C212" t="s">
        <v>2344</v>
      </c>
    </row>
    <row r="213" spans="1:3" ht="12.75">
      <c r="A213" t="s">
        <v>2346</v>
      </c>
      <c r="B213">
        <v>19300111</v>
      </c>
      <c r="C213" t="s">
        <v>2347</v>
      </c>
    </row>
    <row r="214" spans="1:3" ht="12.75">
      <c r="A214" t="s">
        <v>2349</v>
      </c>
      <c r="B214">
        <v>19300211</v>
      </c>
      <c r="C214" t="s">
        <v>2350</v>
      </c>
    </row>
    <row r="215" spans="1:3" ht="12.75">
      <c r="A215" t="s">
        <v>2352</v>
      </c>
      <c r="B215">
        <v>19900000</v>
      </c>
      <c r="C215" t="s">
        <v>1268</v>
      </c>
    </row>
    <row r="216" spans="1:3" ht="12.75">
      <c r="A216" t="s">
        <v>2354</v>
      </c>
      <c r="B216">
        <v>19900111</v>
      </c>
      <c r="C216" t="s">
        <v>1272</v>
      </c>
    </row>
    <row r="217" spans="1:3" ht="12.75">
      <c r="A217" t="s">
        <v>2356</v>
      </c>
      <c r="B217">
        <v>19900311</v>
      </c>
      <c r="C217" t="s">
        <v>1276</v>
      </c>
    </row>
    <row r="218" spans="1:3" ht="12.75">
      <c r="A218" t="s">
        <v>2359</v>
      </c>
      <c r="B218">
        <v>19900312</v>
      </c>
      <c r="C218" t="s">
        <v>2360</v>
      </c>
    </row>
    <row r="219" spans="1:3" ht="12.75">
      <c r="A219" t="s">
        <v>2363</v>
      </c>
      <c r="B219">
        <v>19901211</v>
      </c>
      <c r="C219" t="s">
        <v>1280</v>
      </c>
    </row>
    <row r="220" spans="1:3" ht="12.75">
      <c r="A220" t="s">
        <v>2366</v>
      </c>
      <c r="B220">
        <v>19901221</v>
      </c>
      <c r="C220" t="s">
        <v>2367</v>
      </c>
    </row>
    <row r="221" spans="1:3" ht="12.75">
      <c r="A221" t="s">
        <v>2370</v>
      </c>
      <c r="B221">
        <v>19909911</v>
      </c>
      <c r="C221" t="s">
        <v>2371</v>
      </c>
    </row>
    <row r="222" spans="1:3" ht="12.75">
      <c r="A222" t="s">
        <v>2374</v>
      </c>
      <c r="B222">
        <v>19909912</v>
      </c>
      <c r="C222" t="s">
        <v>2375</v>
      </c>
    </row>
    <row r="223" spans="1:3" ht="12.75">
      <c r="A223" t="s">
        <v>2378</v>
      </c>
      <c r="B223">
        <v>19909913</v>
      </c>
      <c r="C223" t="s">
        <v>2379</v>
      </c>
    </row>
    <row r="224" spans="1:3" ht="12.75">
      <c r="A224" t="s">
        <v>2382</v>
      </c>
      <c r="B224">
        <v>19909914</v>
      </c>
      <c r="C224" t="s">
        <v>2383</v>
      </c>
    </row>
    <row r="225" spans="1:3" ht="12.75">
      <c r="A225" t="s">
        <v>2386</v>
      </c>
      <c r="B225">
        <v>19909921</v>
      </c>
      <c r="C225" t="s">
        <v>2387</v>
      </c>
    </row>
    <row r="226" spans="1:3" ht="12.75">
      <c r="A226" t="s">
        <v>2390</v>
      </c>
      <c r="B226">
        <v>19909922</v>
      </c>
      <c r="C226" t="s">
        <v>2391</v>
      </c>
    </row>
    <row r="227" spans="1:3" ht="12.75">
      <c r="A227" t="s">
        <v>2394</v>
      </c>
      <c r="B227">
        <v>20000000</v>
      </c>
      <c r="C227" t="s">
        <v>1284</v>
      </c>
    </row>
    <row r="228" spans="1:3" ht="12.75">
      <c r="A228" t="s">
        <v>2397</v>
      </c>
      <c r="B228">
        <v>21000000</v>
      </c>
      <c r="C228" t="s">
        <v>1288</v>
      </c>
    </row>
    <row r="229" spans="1:3" ht="12.75">
      <c r="A229" t="s">
        <v>2400</v>
      </c>
      <c r="B229">
        <v>21100000</v>
      </c>
      <c r="C229" t="s">
        <v>2401</v>
      </c>
    </row>
    <row r="230" spans="1:3" ht="12.75">
      <c r="A230" t="s">
        <v>2404</v>
      </c>
      <c r="B230">
        <v>21180151</v>
      </c>
      <c r="C230" t="s">
        <v>2405</v>
      </c>
    </row>
    <row r="231" spans="1:3" ht="12.75">
      <c r="A231" t="s">
        <v>2408</v>
      </c>
      <c r="B231">
        <v>21190011</v>
      </c>
      <c r="C231" t="s">
        <v>2409</v>
      </c>
    </row>
    <row r="232" spans="1:3" ht="12.75">
      <c r="A232" t="s">
        <v>2412</v>
      </c>
      <c r="B232">
        <v>22000000</v>
      </c>
      <c r="C232" t="s">
        <v>2413</v>
      </c>
    </row>
    <row r="233" spans="1:3" ht="12.75">
      <c r="A233" t="s">
        <v>2416</v>
      </c>
      <c r="B233">
        <v>22100000</v>
      </c>
      <c r="C233" t="s">
        <v>2417</v>
      </c>
    </row>
    <row r="234" spans="1:3" ht="12.75">
      <c r="A234" t="s">
        <v>2420</v>
      </c>
      <c r="B234">
        <v>22130011</v>
      </c>
      <c r="C234" t="s">
        <v>2421</v>
      </c>
    </row>
    <row r="235" spans="1:3" ht="12.75">
      <c r="A235" t="s">
        <v>2424</v>
      </c>
      <c r="B235">
        <v>22180111</v>
      </c>
      <c r="C235" t="s">
        <v>2425</v>
      </c>
    </row>
    <row r="236" spans="1:3" ht="12.75">
      <c r="A236" t="s">
        <v>2428</v>
      </c>
      <c r="B236">
        <v>22200000</v>
      </c>
      <c r="C236" t="s">
        <v>2429</v>
      </c>
    </row>
    <row r="237" spans="1:3" ht="12.75">
      <c r="A237" t="s">
        <v>2432</v>
      </c>
      <c r="B237">
        <v>22200011</v>
      </c>
      <c r="C237" t="s">
        <v>2433</v>
      </c>
    </row>
    <row r="238" spans="1:3" ht="12.75">
      <c r="A238" t="s">
        <v>2436</v>
      </c>
      <c r="B238">
        <v>24000000</v>
      </c>
      <c r="C238" t="s">
        <v>1292</v>
      </c>
    </row>
    <row r="239" spans="1:3" ht="12.75">
      <c r="A239" t="s">
        <v>2439</v>
      </c>
      <c r="B239">
        <v>24100000</v>
      </c>
      <c r="C239" t="s">
        <v>890</v>
      </c>
    </row>
    <row r="240" spans="1:3" ht="12.75">
      <c r="A240" t="s">
        <v>2442</v>
      </c>
      <c r="B240">
        <v>24180111</v>
      </c>
      <c r="C240" t="s">
        <v>2443</v>
      </c>
    </row>
    <row r="241" spans="1:3" ht="12.75">
      <c r="A241" t="s">
        <v>2446</v>
      </c>
      <c r="B241">
        <v>24180311</v>
      </c>
      <c r="C241" t="s">
        <v>1013</v>
      </c>
    </row>
    <row r="242" spans="1:3" ht="12.75">
      <c r="A242" t="s">
        <v>2449</v>
      </c>
      <c r="B242">
        <v>24180511</v>
      </c>
      <c r="C242" t="s">
        <v>1096</v>
      </c>
    </row>
    <row r="243" spans="1:3" ht="12.75">
      <c r="A243" t="s">
        <v>2452</v>
      </c>
      <c r="B243">
        <v>24180811</v>
      </c>
      <c r="C243" t="s">
        <v>965</v>
      </c>
    </row>
    <row r="244" spans="1:3" ht="12.75">
      <c r="A244" t="s">
        <v>2455</v>
      </c>
      <c r="B244">
        <v>24181011</v>
      </c>
      <c r="C244" t="s">
        <v>2456</v>
      </c>
    </row>
    <row r="245" spans="1:3" ht="12.75">
      <c r="A245" t="s">
        <v>2459</v>
      </c>
      <c r="B245">
        <v>24181021</v>
      </c>
      <c r="C245" t="s">
        <v>2460</v>
      </c>
    </row>
    <row r="246" spans="1:3" ht="12.75">
      <c r="A246" t="s">
        <v>2463</v>
      </c>
      <c r="B246">
        <v>24181051</v>
      </c>
      <c r="C246" t="s">
        <v>2464</v>
      </c>
    </row>
    <row r="247" spans="1:3" ht="12.75">
      <c r="A247" t="s">
        <v>2467</v>
      </c>
      <c r="B247">
        <v>24181071</v>
      </c>
      <c r="C247" t="s">
        <v>2468</v>
      </c>
    </row>
    <row r="248" spans="1:3" ht="12.75">
      <c r="A248" t="s">
        <v>2471</v>
      </c>
      <c r="B248">
        <v>24181091</v>
      </c>
      <c r="C248" t="s">
        <v>2472</v>
      </c>
    </row>
    <row r="249" spans="1:3" ht="12.75">
      <c r="A249" t="s">
        <v>3727</v>
      </c>
      <c r="B249">
        <v>24189911</v>
      </c>
      <c r="C249" t="s">
        <v>3693</v>
      </c>
    </row>
    <row r="250" spans="1:3" ht="12.75">
      <c r="A250" t="s">
        <v>3728</v>
      </c>
      <c r="B250">
        <v>24200000</v>
      </c>
      <c r="C250" t="s">
        <v>980</v>
      </c>
    </row>
    <row r="251" spans="1:3" ht="12.75">
      <c r="A251" t="s">
        <v>1091</v>
      </c>
      <c r="B251">
        <v>24280311</v>
      </c>
      <c r="C251" t="s">
        <v>1013</v>
      </c>
    </row>
    <row r="252" spans="1:3" ht="12.75">
      <c r="A252" t="s">
        <v>1095</v>
      </c>
      <c r="B252">
        <v>24280511</v>
      </c>
      <c r="C252" t="s">
        <v>1096</v>
      </c>
    </row>
    <row r="253" spans="1:3" ht="12.75">
      <c r="A253" t="s">
        <v>1100</v>
      </c>
      <c r="B253">
        <v>24281011</v>
      </c>
      <c r="C253" t="s">
        <v>1101</v>
      </c>
    </row>
    <row r="254" spans="1:3" ht="12.75">
      <c r="A254" t="s">
        <v>1105</v>
      </c>
      <c r="B254">
        <v>24281021</v>
      </c>
      <c r="C254" t="s">
        <v>1106</v>
      </c>
    </row>
    <row r="255" spans="1:3" ht="12.75">
      <c r="A255" t="s">
        <v>1109</v>
      </c>
      <c r="B255">
        <v>24281051</v>
      </c>
      <c r="C255" t="s">
        <v>1110</v>
      </c>
    </row>
    <row r="256" spans="1:3" ht="12.75">
      <c r="A256" t="s">
        <v>1113</v>
      </c>
      <c r="B256">
        <v>24281071</v>
      </c>
      <c r="C256" t="s">
        <v>1114</v>
      </c>
    </row>
    <row r="257" spans="1:3" ht="12.75">
      <c r="A257" t="s">
        <v>1118</v>
      </c>
      <c r="B257">
        <v>24281091</v>
      </c>
      <c r="C257" t="s">
        <v>1119</v>
      </c>
    </row>
    <row r="258" spans="1:3" ht="12.75">
      <c r="A258" t="s">
        <v>1122</v>
      </c>
      <c r="B258">
        <v>24289911</v>
      </c>
      <c r="C258" t="s">
        <v>1007</v>
      </c>
    </row>
    <row r="259" spans="1:3" ht="12.75">
      <c r="A259" t="s">
        <v>1124</v>
      </c>
      <c r="B259">
        <v>24300000</v>
      </c>
      <c r="C259" t="s">
        <v>1010</v>
      </c>
    </row>
    <row r="260" spans="1:3" ht="12.75">
      <c r="A260" t="s">
        <v>1127</v>
      </c>
      <c r="B260">
        <v>24380111</v>
      </c>
      <c r="C260" t="s">
        <v>1016</v>
      </c>
    </row>
    <row r="261" spans="1:3" ht="12.75">
      <c r="A261" t="s">
        <v>1129</v>
      </c>
      <c r="B261">
        <v>24381021</v>
      </c>
      <c r="C261" t="s">
        <v>1130</v>
      </c>
    </row>
    <row r="262" spans="1:3" ht="12.75">
      <c r="A262" t="s">
        <v>1132</v>
      </c>
      <c r="B262">
        <v>24400000</v>
      </c>
      <c r="C262" t="s">
        <v>1133</v>
      </c>
    </row>
    <row r="263" spans="1:3" ht="12.75">
      <c r="A263" t="s">
        <v>1136</v>
      </c>
      <c r="B263">
        <v>24400011</v>
      </c>
      <c r="C263" t="s">
        <v>1035</v>
      </c>
    </row>
    <row r="264" spans="1:3" ht="12.75">
      <c r="A264" t="s">
        <v>1138</v>
      </c>
      <c r="B264">
        <v>29000000</v>
      </c>
      <c r="C264" t="s">
        <v>1139</v>
      </c>
    </row>
    <row r="265" spans="1:3" ht="12.75">
      <c r="A265" t="s">
        <v>1142</v>
      </c>
      <c r="B265">
        <v>29900000</v>
      </c>
      <c r="C265" t="s">
        <v>1143</v>
      </c>
    </row>
    <row r="266" spans="1:3" ht="12.75">
      <c r="A266" t="s">
        <v>1146</v>
      </c>
      <c r="B266">
        <v>29900011</v>
      </c>
      <c r="C266" t="s">
        <v>1147</v>
      </c>
    </row>
    <row r="267" spans="1:3" ht="12.75">
      <c r="A267" t="s">
        <v>1149</v>
      </c>
      <c r="B267">
        <v>70000000</v>
      </c>
      <c r="C267" t="s">
        <v>1150</v>
      </c>
    </row>
    <row r="268" spans="1:3" ht="12.75">
      <c r="A268" t="s">
        <v>1153</v>
      </c>
      <c r="B268">
        <v>71000000</v>
      </c>
      <c r="C268" t="s">
        <v>406</v>
      </c>
    </row>
    <row r="269" spans="1:3" ht="12.75">
      <c r="A269" t="s">
        <v>1159</v>
      </c>
      <c r="B269">
        <v>71200000</v>
      </c>
      <c r="C269" t="s">
        <v>520</v>
      </c>
    </row>
    <row r="270" spans="1:3" ht="12.75">
      <c r="A270" t="s">
        <v>1164</v>
      </c>
      <c r="B270">
        <v>71210514</v>
      </c>
      <c r="C270" t="s">
        <v>1165</v>
      </c>
    </row>
    <row r="271" spans="1:3" ht="12.75">
      <c r="A271" t="s">
        <v>1167</v>
      </c>
      <c r="B271">
        <v>71220111</v>
      </c>
      <c r="C271" t="s">
        <v>556</v>
      </c>
    </row>
    <row r="272" spans="1:3" ht="12.75">
      <c r="A272" t="s">
        <v>3729</v>
      </c>
      <c r="B272">
        <v>72000000</v>
      </c>
      <c r="C272" t="s">
        <v>611</v>
      </c>
    </row>
    <row r="273" spans="1:3" ht="12.75">
      <c r="A273" t="s">
        <v>3730</v>
      </c>
      <c r="B273">
        <v>72100000</v>
      </c>
      <c r="C273" t="s">
        <v>615</v>
      </c>
    </row>
    <row r="274" spans="1:3" ht="12.75">
      <c r="A274" t="s">
        <v>1173</v>
      </c>
      <c r="B274">
        <v>72100411</v>
      </c>
      <c r="C274" t="s">
        <v>619</v>
      </c>
    </row>
    <row r="275" spans="1:3" ht="12.75">
      <c r="A275" t="s">
        <v>1177</v>
      </c>
      <c r="B275">
        <v>72100412</v>
      </c>
      <c r="C275" t="s">
        <v>623</v>
      </c>
    </row>
    <row r="276" spans="1:3" ht="12.75">
      <c r="A276" t="s">
        <v>1181</v>
      </c>
      <c r="B276">
        <v>72100413</v>
      </c>
      <c r="C276" t="s">
        <v>627</v>
      </c>
    </row>
    <row r="277" spans="1:3" ht="12.75">
      <c r="A277" t="s">
        <v>1185</v>
      </c>
      <c r="B277">
        <v>72100414</v>
      </c>
      <c r="C277" t="s">
        <v>631</v>
      </c>
    </row>
    <row r="278" spans="1:3" ht="12.75">
      <c r="A278" t="s">
        <v>1189</v>
      </c>
      <c r="B278">
        <v>72100421</v>
      </c>
      <c r="C278" t="s">
        <v>635</v>
      </c>
    </row>
    <row r="279" spans="1:3" ht="12.75">
      <c r="A279" t="s">
        <v>1192</v>
      </c>
      <c r="B279">
        <v>72100422</v>
      </c>
      <c r="C279" t="s">
        <v>639</v>
      </c>
    </row>
    <row r="280" spans="1:3" ht="12.75">
      <c r="A280" t="s">
        <v>1196</v>
      </c>
      <c r="B280">
        <v>72100423</v>
      </c>
      <c r="C280" t="s">
        <v>643</v>
      </c>
    </row>
    <row r="281" spans="1:3" ht="12.75">
      <c r="A281" t="s">
        <v>1199</v>
      </c>
      <c r="B281">
        <v>72100441</v>
      </c>
      <c r="C281" t="s">
        <v>657</v>
      </c>
    </row>
    <row r="282" spans="1:3" ht="12.75">
      <c r="A282" t="s">
        <v>1202</v>
      </c>
      <c r="B282">
        <v>72100451</v>
      </c>
      <c r="C282" t="s">
        <v>1203</v>
      </c>
    </row>
    <row r="283" spans="1:3" ht="12.75">
      <c r="A283" t="s">
        <v>1206</v>
      </c>
      <c r="B283">
        <v>72100452</v>
      </c>
      <c r="C283" t="s">
        <v>1207</v>
      </c>
    </row>
    <row r="284" spans="1:3" ht="12.75">
      <c r="A284" t="s">
        <v>1210</v>
      </c>
      <c r="B284">
        <v>72109911</v>
      </c>
      <c r="C284" t="s">
        <v>680</v>
      </c>
    </row>
    <row r="285" spans="1:3" ht="12.75">
      <c r="A285" t="s">
        <v>1213</v>
      </c>
      <c r="B285">
        <v>72109912</v>
      </c>
      <c r="C285" t="s">
        <v>683</v>
      </c>
    </row>
    <row r="286" spans="1:3" ht="12.75">
      <c r="A286" t="s">
        <v>1216</v>
      </c>
      <c r="B286">
        <v>72180111</v>
      </c>
      <c r="C286" t="s">
        <v>692</v>
      </c>
    </row>
    <row r="287" spans="1:3" ht="12.75">
      <c r="A287" t="s">
        <v>1219</v>
      </c>
      <c r="B287">
        <v>77000000</v>
      </c>
      <c r="C287" t="s">
        <v>885</v>
      </c>
    </row>
    <row r="288" spans="1:3" ht="12.75">
      <c r="A288" t="s">
        <v>1222</v>
      </c>
      <c r="B288">
        <v>77100000</v>
      </c>
      <c r="C288" t="s">
        <v>890</v>
      </c>
    </row>
    <row r="289" spans="1:3" ht="12.75">
      <c r="A289" t="s">
        <v>1225</v>
      </c>
      <c r="B289">
        <v>77180121</v>
      </c>
      <c r="C289" t="s">
        <v>895</v>
      </c>
    </row>
    <row r="290" spans="1:3" ht="12.75">
      <c r="A290" t="s">
        <v>1228</v>
      </c>
      <c r="B290">
        <v>77180131</v>
      </c>
      <c r="C290" t="s">
        <v>900</v>
      </c>
    </row>
    <row r="291" spans="1:3" ht="12.75">
      <c r="A291" t="s">
        <v>1231</v>
      </c>
      <c r="B291">
        <v>77180141</v>
      </c>
      <c r="C291" t="s">
        <v>905</v>
      </c>
    </row>
    <row r="292" spans="1:3" ht="12.75">
      <c r="A292" t="s">
        <v>1234</v>
      </c>
      <c r="B292">
        <v>77180151</v>
      </c>
      <c r="C292" t="s">
        <v>910</v>
      </c>
    </row>
    <row r="293" spans="1:3" ht="12.75">
      <c r="A293" t="s">
        <v>1237</v>
      </c>
      <c r="B293">
        <v>77200000</v>
      </c>
      <c r="C293" t="s">
        <v>980</v>
      </c>
    </row>
    <row r="294" spans="1:3" ht="12.75">
      <c r="A294" t="s">
        <v>1239</v>
      </c>
      <c r="B294">
        <v>77280711</v>
      </c>
      <c r="C294" t="s">
        <v>1240</v>
      </c>
    </row>
    <row r="295" spans="1:3" ht="12.75">
      <c r="A295" t="s">
        <v>1242</v>
      </c>
      <c r="B295">
        <v>77300000</v>
      </c>
      <c r="C295" t="s">
        <v>1010</v>
      </c>
    </row>
    <row r="296" spans="1:3" ht="12.75">
      <c r="A296" t="s">
        <v>1244</v>
      </c>
      <c r="B296">
        <v>77380211</v>
      </c>
      <c r="C296" t="s">
        <v>1016</v>
      </c>
    </row>
    <row r="297" spans="1:3" ht="12.75">
      <c r="A297" t="s">
        <v>1246</v>
      </c>
      <c r="B297">
        <v>79000000</v>
      </c>
      <c r="C297" t="s">
        <v>1061</v>
      </c>
    </row>
    <row r="298" spans="1:3" ht="12.75">
      <c r="A298" t="s">
        <v>1248</v>
      </c>
      <c r="B298">
        <v>79100000</v>
      </c>
      <c r="C298" t="s">
        <v>1065</v>
      </c>
    </row>
    <row r="299" spans="1:3" ht="12.75">
      <c r="A299" t="s">
        <v>1250</v>
      </c>
      <c r="B299">
        <v>79100111</v>
      </c>
      <c r="C299" t="s">
        <v>1069</v>
      </c>
    </row>
    <row r="300" spans="1:3" ht="12.75">
      <c r="A300" t="s">
        <v>1252</v>
      </c>
      <c r="B300">
        <v>79100112</v>
      </c>
      <c r="C300" t="s">
        <v>1253</v>
      </c>
    </row>
    <row r="301" spans="1:3" ht="12.75">
      <c r="A301" t="s">
        <v>1255</v>
      </c>
      <c r="B301">
        <v>79100911</v>
      </c>
      <c r="C301" t="s">
        <v>1082</v>
      </c>
    </row>
    <row r="302" spans="1:3" ht="12.75">
      <c r="A302" t="s">
        <v>1257</v>
      </c>
      <c r="B302">
        <v>79200000</v>
      </c>
      <c r="C302" t="s">
        <v>1086</v>
      </c>
    </row>
    <row r="303" spans="1:3" ht="12.75">
      <c r="A303" t="s">
        <v>1259</v>
      </c>
      <c r="B303">
        <v>79219911</v>
      </c>
      <c r="C303" t="s">
        <v>1260</v>
      </c>
    </row>
    <row r="304" spans="1:3" ht="12.75">
      <c r="A304" t="s">
        <v>1262</v>
      </c>
      <c r="B304">
        <v>79229911</v>
      </c>
      <c r="C304" t="s">
        <v>1263</v>
      </c>
    </row>
    <row r="305" spans="1:3" ht="12.75">
      <c r="A305" t="s">
        <v>1267</v>
      </c>
      <c r="B305">
        <v>79900000</v>
      </c>
      <c r="C305" t="s">
        <v>1268</v>
      </c>
    </row>
    <row r="306" spans="1:3" ht="12.75">
      <c r="A306" t="s">
        <v>1271</v>
      </c>
      <c r="B306">
        <v>79900111</v>
      </c>
      <c r="C306" t="s">
        <v>1272</v>
      </c>
    </row>
    <row r="307" spans="1:3" ht="12.75">
      <c r="A307" t="s">
        <v>1275</v>
      </c>
      <c r="B307">
        <v>79900311</v>
      </c>
      <c r="C307" t="s">
        <v>1276</v>
      </c>
    </row>
    <row r="308" spans="1:3" ht="12.75">
      <c r="A308" t="s">
        <v>1279</v>
      </c>
      <c r="B308">
        <v>79901211</v>
      </c>
      <c r="C308" t="s">
        <v>1280</v>
      </c>
    </row>
    <row r="309" spans="1:3" ht="12.75">
      <c r="A309" t="s">
        <v>1283</v>
      </c>
      <c r="B309">
        <v>80000000</v>
      </c>
      <c r="C309" t="s">
        <v>1284</v>
      </c>
    </row>
    <row r="310" spans="1:3" ht="12.75">
      <c r="A310" t="s">
        <v>1287</v>
      </c>
      <c r="B310">
        <v>81000000</v>
      </c>
      <c r="C310" t="s">
        <v>1288</v>
      </c>
    </row>
    <row r="311" spans="1:3" ht="12.75">
      <c r="A311" t="s">
        <v>1291</v>
      </c>
      <c r="B311">
        <v>84000000</v>
      </c>
      <c r="C311" t="s">
        <v>1292</v>
      </c>
    </row>
    <row r="312" spans="1:3" ht="12.75">
      <c r="A312" t="s">
        <v>1295</v>
      </c>
      <c r="B312">
        <v>89000000</v>
      </c>
      <c r="C312" t="s">
        <v>1139</v>
      </c>
    </row>
    <row r="313" spans="1:3" ht="12.75">
      <c r="A313" t="s">
        <v>1298</v>
      </c>
      <c r="B313">
        <v>89900000</v>
      </c>
      <c r="C313" t="s">
        <v>1143</v>
      </c>
    </row>
    <row r="314" spans="1:3" ht="12.75">
      <c r="A314" t="s">
        <v>1301</v>
      </c>
      <c r="B314">
        <v>90000000000</v>
      </c>
      <c r="C314" t="s">
        <v>1302</v>
      </c>
    </row>
    <row r="315" spans="1:3" ht="12.75">
      <c r="A315" t="s">
        <v>1305</v>
      </c>
      <c r="B315">
        <v>91000000000</v>
      </c>
      <c r="C315" t="s">
        <v>1306</v>
      </c>
    </row>
    <row r="316" spans="1:3" ht="12.75">
      <c r="A316" t="s">
        <v>1309</v>
      </c>
      <c r="B316">
        <v>91100000000</v>
      </c>
      <c r="C316" t="s">
        <v>1310</v>
      </c>
    </row>
    <row r="317" spans="1:3" ht="12.75">
      <c r="A317" t="s">
        <v>1313</v>
      </c>
      <c r="B317">
        <v>91110000000</v>
      </c>
      <c r="C317" t="s">
        <v>1314</v>
      </c>
    </row>
    <row r="318" spans="1:3" ht="12.75">
      <c r="A318" t="s">
        <v>1317</v>
      </c>
      <c r="B318">
        <v>91111000000</v>
      </c>
      <c r="C318" t="s">
        <v>1318</v>
      </c>
    </row>
    <row r="319" spans="1:3" ht="12.75">
      <c r="A319" t="s">
        <v>1321</v>
      </c>
      <c r="B319">
        <v>91111100000</v>
      </c>
      <c r="C319" t="s">
        <v>1322</v>
      </c>
    </row>
    <row r="320" spans="1:3" ht="12.75">
      <c r="A320" t="s">
        <v>1325</v>
      </c>
      <c r="B320">
        <v>91111120111</v>
      </c>
      <c r="C320" t="s">
        <v>1326</v>
      </c>
    </row>
    <row r="321" spans="1:3" ht="12.75">
      <c r="A321" t="s">
        <v>1329</v>
      </c>
      <c r="B321">
        <v>91200000000</v>
      </c>
      <c r="C321" t="s">
        <v>1330</v>
      </c>
    </row>
    <row r="322" spans="1:3" ht="12.75">
      <c r="A322" t="s">
        <v>1333</v>
      </c>
      <c r="B322">
        <v>91210000000</v>
      </c>
      <c r="C322" t="s">
        <v>1334</v>
      </c>
    </row>
    <row r="323" spans="1:3" ht="12.75">
      <c r="A323" t="s">
        <v>1337</v>
      </c>
      <c r="B323">
        <v>91211000000</v>
      </c>
      <c r="C323" t="s">
        <v>1338</v>
      </c>
    </row>
    <row r="324" spans="1:3" ht="12.75">
      <c r="A324" t="s">
        <v>1341</v>
      </c>
      <c r="B324">
        <v>91217300000</v>
      </c>
      <c r="C324" t="s">
        <v>1342</v>
      </c>
    </row>
    <row r="325" spans="1:3" ht="12.75">
      <c r="A325" t="s">
        <v>1345</v>
      </c>
      <c r="B325">
        <v>91217380111</v>
      </c>
      <c r="C325" t="s">
        <v>1346</v>
      </c>
    </row>
    <row r="326" spans="1:3" ht="12.75">
      <c r="A326" t="s">
        <v>1349</v>
      </c>
      <c r="B326">
        <v>91217400000</v>
      </c>
      <c r="C326" t="s">
        <v>1350</v>
      </c>
    </row>
    <row r="327" spans="1:3" ht="12.75">
      <c r="A327" t="s">
        <v>1353</v>
      </c>
      <c r="B327">
        <v>91217400011</v>
      </c>
      <c r="C327" t="s">
        <v>1354</v>
      </c>
    </row>
    <row r="328" spans="1:3" ht="12.75">
      <c r="A328" t="s">
        <v>1357</v>
      </c>
      <c r="B328">
        <v>91500000000</v>
      </c>
      <c r="C328" t="s">
        <v>1358</v>
      </c>
    </row>
    <row r="329" spans="1:3" ht="12.75">
      <c r="A329" t="s">
        <v>1361</v>
      </c>
      <c r="B329">
        <v>91510000000</v>
      </c>
      <c r="C329" t="s">
        <v>1362</v>
      </c>
    </row>
    <row r="330" spans="1:3" ht="12.75">
      <c r="A330" t="s">
        <v>1365</v>
      </c>
      <c r="B330">
        <v>91511000000</v>
      </c>
      <c r="C330" t="s">
        <v>1366</v>
      </c>
    </row>
    <row r="331" spans="1:3" ht="12.75">
      <c r="A331" t="s">
        <v>1369</v>
      </c>
      <c r="B331">
        <v>91511100000</v>
      </c>
      <c r="C331" t="s">
        <v>1370</v>
      </c>
    </row>
    <row r="332" spans="1:3" ht="12.75">
      <c r="A332" t="s">
        <v>1373</v>
      </c>
      <c r="B332">
        <v>91511180111</v>
      </c>
      <c r="C332" t="s">
        <v>1374</v>
      </c>
    </row>
    <row r="333" spans="1:3" ht="12.75">
      <c r="A333" t="s">
        <v>1377</v>
      </c>
      <c r="B333">
        <v>91511180141</v>
      </c>
      <c r="C333" t="s">
        <v>1378</v>
      </c>
    </row>
    <row r="334" spans="1:3" ht="12.75">
      <c r="A334" t="s">
        <v>1381</v>
      </c>
      <c r="B334">
        <v>91511180231</v>
      </c>
      <c r="C334" t="s">
        <v>1382</v>
      </c>
    </row>
    <row r="335" spans="1:3" ht="12.75">
      <c r="A335" t="s">
        <v>1385</v>
      </c>
      <c r="B335">
        <v>91517000000</v>
      </c>
      <c r="C335" t="s">
        <v>1386</v>
      </c>
    </row>
    <row r="336" spans="1:3" ht="12.75">
      <c r="A336" t="s">
        <v>1389</v>
      </c>
      <c r="B336">
        <v>91517100000</v>
      </c>
      <c r="C336" t="s">
        <v>1390</v>
      </c>
    </row>
    <row r="337" spans="1:3" ht="12.75">
      <c r="A337" t="s">
        <v>1393</v>
      </c>
      <c r="B337">
        <v>91517180121</v>
      </c>
      <c r="C337" t="s">
        <v>1394</v>
      </c>
    </row>
    <row r="338" spans="1:3" ht="12.75">
      <c r="A338" t="s">
        <v>1397</v>
      </c>
      <c r="B338">
        <v>91517180151</v>
      </c>
      <c r="C338" t="s">
        <v>1398</v>
      </c>
    </row>
    <row r="339" spans="1:3" ht="12.75">
      <c r="A339" t="s">
        <v>1401</v>
      </c>
      <c r="B339">
        <v>91517180611</v>
      </c>
      <c r="C339" t="s">
        <v>1402</v>
      </c>
    </row>
    <row r="340" spans="1:3" ht="12.75">
      <c r="A340" t="s">
        <v>1405</v>
      </c>
      <c r="B340">
        <v>91517200000</v>
      </c>
      <c r="C340" t="s">
        <v>1406</v>
      </c>
    </row>
    <row r="341" spans="1:3" ht="12.75">
      <c r="A341" t="s">
        <v>1409</v>
      </c>
      <c r="B341">
        <v>91517280111</v>
      </c>
      <c r="C341" t="s">
        <v>1410</v>
      </c>
    </row>
    <row r="342" spans="1:3" ht="12.75">
      <c r="A342" t="s">
        <v>1413</v>
      </c>
      <c r="B342">
        <v>91517280121</v>
      </c>
      <c r="C342" t="s">
        <v>1414</v>
      </c>
    </row>
    <row r="343" spans="1:3" ht="12.75">
      <c r="A343" t="s">
        <v>1417</v>
      </c>
      <c r="B343">
        <v>91517280131</v>
      </c>
      <c r="C343" t="s">
        <v>1418</v>
      </c>
    </row>
    <row r="344" spans="1:3" ht="12.75">
      <c r="A344" t="s">
        <v>1421</v>
      </c>
      <c r="B344">
        <v>91900000000</v>
      </c>
      <c r="C344" t="s">
        <v>1422</v>
      </c>
    </row>
    <row r="345" spans="1:3" ht="12.75">
      <c r="A345" t="s">
        <v>1425</v>
      </c>
      <c r="B345">
        <v>91910000000</v>
      </c>
      <c r="C345" t="s">
        <v>1426</v>
      </c>
    </row>
    <row r="346" spans="1:3" ht="12.75">
      <c r="A346" t="s">
        <v>1429</v>
      </c>
      <c r="B346">
        <v>91911000000</v>
      </c>
      <c r="C346" t="s">
        <v>1430</v>
      </c>
    </row>
    <row r="347" spans="1:3" ht="12.75">
      <c r="A347" t="s">
        <v>1433</v>
      </c>
      <c r="B347">
        <v>91911100000</v>
      </c>
      <c r="C347" t="s">
        <v>1434</v>
      </c>
    </row>
    <row r="348" spans="1:3" ht="12.75">
      <c r="A348" t="s">
        <v>1437</v>
      </c>
      <c r="B348">
        <v>91911130341</v>
      </c>
      <c r="C348" t="s">
        <v>1438</v>
      </c>
    </row>
    <row r="349" spans="1:3" ht="12.75">
      <c r="A349" t="s">
        <v>1441</v>
      </c>
      <c r="B349">
        <v>91911180111</v>
      </c>
      <c r="C349" t="s">
        <v>1442</v>
      </c>
    </row>
    <row r="350" spans="1:3" ht="12.75">
      <c r="A350" t="s">
        <v>1445</v>
      </c>
      <c r="B350">
        <v>91911180113</v>
      </c>
      <c r="C350" t="s">
        <v>1446</v>
      </c>
    </row>
    <row r="351" spans="1:3" ht="12.75">
      <c r="A351" t="s">
        <v>1449</v>
      </c>
      <c r="B351">
        <v>91911180141</v>
      </c>
      <c r="C351" t="s">
        <v>1450</v>
      </c>
    </row>
    <row r="352" spans="1:3" ht="12.75">
      <c r="A352" t="s">
        <v>1453</v>
      </c>
      <c r="B352">
        <v>91911180231</v>
      </c>
      <c r="C352" t="s">
        <v>1454</v>
      </c>
    </row>
    <row r="353" spans="1:3" ht="12.75">
      <c r="A353" t="s">
        <v>1457</v>
      </c>
      <c r="B353">
        <v>91911200000</v>
      </c>
      <c r="C353" t="s">
        <v>1458</v>
      </c>
    </row>
    <row r="354" spans="1:3" ht="12.75">
      <c r="A354" t="s">
        <v>1461</v>
      </c>
      <c r="B354">
        <v>91911210111</v>
      </c>
      <c r="C354" t="s">
        <v>1462</v>
      </c>
    </row>
    <row r="355" spans="1:3" ht="12.75">
      <c r="A355" t="s">
        <v>1465</v>
      </c>
      <c r="B355">
        <v>91911210411</v>
      </c>
      <c r="C355" t="s">
        <v>1466</v>
      </c>
    </row>
    <row r="356" spans="1:3" ht="12.75">
      <c r="A356" t="s">
        <v>1469</v>
      </c>
      <c r="B356">
        <v>91911220111</v>
      </c>
      <c r="C356" t="s">
        <v>1470</v>
      </c>
    </row>
    <row r="357" spans="1:3" ht="12.75">
      <c r="A357" t="s">
        <v>1474</v>
      </c>
      <c r="B357">
        <v>91911300000</v>
      </c>
      <c r="C357" t="s">
        <v>1475</v>
      </c>
    </row>
    <row r="358" spans="1:3" ht="12.75">
      <c r="A358" t="s">
        <v>1478</v>
      </c>
      <c r="B358">
        <v>91911389911</v>
      </c>
      <c r="C358" t="s">
        <v>1479</v>
      </c>
    </row>
    <row r="359" spans="1:3" ht="12.75">
      <c r="A359" t="s">
        <v>1482</v>
      </c>
      <c r="B359">
        <v>91917000000</v>
      </c>
      <c r="C359" t="s">
        <v>1483</v>
      </c>
    </row>
    <row r="360" spans="1:3" ht="12.75">
      <c r="A360" t="s">
        <v>1486</v>
      </c>
      <c r="B360">
        <v>91917100000</v>
      </c>
      <c r="C360" t="s">
        <v>1487</v>
      </c>
    </row>
    <row r="361" spans="1:3" ht="12.75">
      <c r="A361" t="s">
        <v>1490</v>
      </c>
      <c r="B361">
        <v>91917180121</v>
      </c>
      <c r="C361" t="s">
        <v>1491</v>
      </c>
    </row>
    <row r="362" spans="1:3" ht="12.75">
      <c r="A362" t="s">
        <v>1494</v>
      </c>
      <c r="B362">
        <v>91917180151</v>
      </c>
      <c r="C362" t="s">
        <v>1495</v>
      </c>
    </row>
    <row r="363" spans="1:3" ht="12.75">
      <c r="A363" t="s">
        <v>1498</v>
      </c>
      <c r="B363">
        <v>91917180611</v>
      </c>
      <c r="C363" t="s">
        <v>1499</v>
      </c>
    </row>
    <row r="364" spans="1:3" ht="12.75">
      <c r="A364" t="s">
        <v>1502</v>
      </c>
      <c r="B364">
        <v>91917200000</v>
      </c>
      <c r="C364" t="s">
        <v>1503</v>
      </c>
    </row>
    <row r="365" spans="1:3" ht="12.75">
      <c r="A365" t="s">
        <v>1506</v>
      </c>
      <c r="B365">
        <v>91917280111</v>
      </c>
      <c r="C365" t="s">
        <v>1507</v>
      </c>
    </row>
    <row r="366" spans="1:3" ht="12.75">
      <c r="A366" t="s">
        <v>1510</v>
      </c>
      <c r="B366">
        <v>91917280121</v>
      </c>
      <c r="C366" t="s">
        <v>1511</v>
      </c>
    </row>
    <row r="367" spans="1:3" ht="12.75">
      <c r="A367" t="s">
        <v>1514</v>
      </c>
      <c r="B367">
        <v>91917280131</v>
      </c>
      <c r="C367" t="s">
        <v>1515</v>
      </c>
    </row>
    <row r="368" spans="1:3" ht="12.75">
      <c r="A368" t="s">
        <v>1518</v>
      </c>
      <c r="B368">
        <v>92000000000</v>
      </c>
      <c r="C368" t="s">
        <v>1519</v>
      </c>
    </row>
    <row r="369" spans="1:3" ht="12.75">
      <c r="A369" t="s">
        <v>1522</v>
      </c>
      <c r="B369">
        <v>92200000000</v>
      </c>
      <c r="C369" t="s">
        <v>1330</v>
      </c>
    </row>
    <row r="370" spans="1:3" ht="12.75">
      <c r="A370" t="s">
        <v>1524</v>
      </c>
      <c r="B370">
        <v>92220000000</v>
      </c>
      <c r="C370" t="s">
        <v>1525</v>
      </c>
    </row>
    <row r="371" spans="1:3" ht="12.75">
      <c r="A371" t="s">
        <v>1527</v>
      </c>
      <c r="B371">
        <v>92224000000</v>
      </c>
      <c r="C371" t="s">
        <v>1528</v>
      </c>
    </row>
    <row r="372" spans="1:3" ht="12.75">
      <c r="A372" t="s">
        <v>1530</v>
      </c>
      <c r="B372">
        <v>92224100000</v>
      </c>
      <c r="C372" t="s">
        <v>1531</v>
      </c>
    </row>
    <row r="373" spans="1:3" ht="12.75">
      <c r="A373" t="s">
        <v>1533</v>
      </c>
      <c r="B373">
        <v>92224189911</v>
      </c>
      <c r="C373" t="s">
        <v>1534</v>
      </c>
    </row>
    <row r="374" spans="1:3" ht="12.75">
      <c r="A374" t="s">
        <v>1536</v>
      </c>
      <c r="B374">
        <v>92224200000</v>
      </c>
      <c r="C374" t="s">
        <v>1537</v>
      </c>
    </row>
    <row r="375" spans="1:3" ht="12.75">
      <c r="A375" t="s">
        <v>1539</v>
      </c>
      <c r="B375">
        <v>92224281091</v>
      </c>
      <c r="C375" t="s">
        <v>1540</v>
      </c>
    </row>
    <row r="376" spans="1:3" ht="12.75">
      <c r="A376" t="s">
        <v>1542</v>
      </c>
      <c r="B376" t="s">
        <v>974</v>
      </c>
      <c r="C376" t="s">
        <v>1150</v>
      </c>
    </row>
    <row r="377" spans="1:3" ht="12.75">
      <c r="A377" t="s">
        <v>1544</v>
      </c>
      <c r="B377" t="s">
        <v>755</v>
      </c>
      <c r="C377" t="s">
        <v>1545</v>
      </c>
    </row>
    <row r="378" spans="1:3" ht="12.75">
      <c r="A378" t="s">
        <v>1547</v>
      </c>
      <c r="B378" t="s">
        <v>805</v>
      </c>
      <c r="C378" t="s">
        <v>1548</v>
      </c>
    </row>
    <row r="379" spans="1:3" ht="12.75">
      <c r="A379" t="s">
        <v>1550</v>
      </c>
      <c r="B379" t="s">
        <v>775</v>
      </c>
      <c r="C379" t="s">
        <v>1551</v>
      </c>
    </row>
    <row r="380" spans="1:3" ht="12.75">
      <c r="A380" t="s">
        <v>1553</v>
      </c>
      <c r="B380" t="s">
        <v>780</v>
      </c>
      <c r="C380" t="s">
        <v>1554</v>
      </c>
    </row>
    <row r="381" spans="1:3" ht="12.75">
      <c r="A381" t="s">
        <v>1556</v>
      </c>
      <c r="B381" t="s">
        <v>1018</v>
      </c>
      <c r="C381" t="s">
        <v>1557</v>
      </c>
    </row>
    <row r="382" spans="1:3" ht="12.75">
      <c r="A382" t="s">
        <v>1559</v>
      </c>
      <c r="B382" t="s">
        <v>1022</v>
      </c>
      <c r="C382" t="s">
        <v>1560</v>
      </c>
    </row>
    <row r="383" spans="1:3" ht="12.75">
      <c r="A383" t="s">
        <v>1563</v>
      </c>
      <c r="B383" t="s">
        <v>1026</v>
      </c>
      <c r="C383" t="s">
        <v>1564</v>
      </c>
    </row>
    <row r="384" spans="1:3" ht="12.75">
      <c r="A384" t="s">
        <v>1567</v>
      </c>
      <c r="B384" t="s">
        <v>1030</v>
      </c>
      <c r="C384" t="s">
        <v>1568</v>
      </c>
    </row>
    <row r="385" spans="1:3" ht="12.75">
      <c r="A385" t="s">
        <v>1571</v>
      </c>
      <c r="B385" t="s">
        <v>986</v>
      </c>
      <c r="C385" t="s">
        <v>1572</v>
      </c>
    </row>
    <row r="386" spans="1:3" ht="12.75">
      <c r="A386" t="s">
        <v>1575</v>
      </c>
      <c r="B386" t="s">
        <v>852</v>
      </c>
      <c r="C386" t="s">
        <v>1576</v>
      </c>
    </row>
    <row r="387" spans="1:3" ht="12.75">
      <c r="A387" t="s">
        <v>1579</v>
      </c>
      <c r="B387" t="s">
        <v>857</v>
      </c>
      <c r="C387" t="s">
        <v>1580</v>
      </c>
    </row>
    <row r="388" spans="1:3" ht="12.75">
      <c r="A388" t="s">
        <v>1583</v>
      </c>
      <c r="B388" t="s">
        <v>862</v>
      </c>
      <c r="C388" t="s">
        <v>1584</v>
      </c>
    </row>
    <row r="389" spans="1:3" ht="12.75">
      <c r="A389" t="s">
        <v>1587</v>
      </c>
      <c r="B389" t="s">
        <v>649</v>
      </c>
      <c r="C389" t="s">
        <v>1588</v>
      </c>
    </row>
    <row r="390" spans="1:3" ht="12.75">
      <c r="A390" t="s">
        <v>1591</v>
      </c>
      <c r="B390" t="s">
        <v>974</v>
      </c>
      <c r="C390" t="s">
        <v>1592</v>
      </c>
    </row>
    <row r="391" spans="1:3" ht="12.75">
      <c r="A391" t="s">
        <v>1595</v>
      </c>
      <c r="B391" t="s">
        <v>755</v>
      </c>
      <c r="C391" t="s">
        <v>1596</v>
      </c>
    </row>
    <row r="392" spans="1:3" ht="12.75">
      <c r="A392" t="s">
        <v>401</v>
      </c>
      <c r="B392" t="s">
        <v>1599</v>
      </c>
      <c r="C392" t="s">
        <v>403</v>
      </c>
    </row>
    <row r="393" spans="1:3" ht="12.75">
      <c r="A393" t="s">
        <v>1602</v>
      </c>
      <c r="B393" t="s">
        <v>1603</v>
      </c>
      <c r="C393" t="s">
        <v>518</v>
      </c>
    </row>
    <row r="394" spans="1:3" ht="12.75">
      <c r="A394" t="s">
        <v>407</v>
      </c>
      <c r="B394" t="s">
        <v>1606</v>
      </c>
      <c r="C394" t="s">
        <v>1607</v>
      </c>
    </row>
    <row r="395" spans="1:3" ht="12.75">
      <c r="A395" t="s">
        <v>412</v>
      </c>
      <c r="B395" t="s">
        <v>1610</v>
      </c>
      <c r="C395" t="s">
        <v>1611</v>
      </c>
    </row>
    <row r="396" spans="1:3" ht="12.75">
      <c r="A396" t="s">
        <v>417</v>
      </c>
      <c r="B396" t="s">
        <v>1613</v>
      </c>
      <c r="C396" t="s">
        <v>1614</v>
      </c>
    </row>
    <row r="397" spans="1:3" ht="12.75">
      <c r="A397" t="s">
        <v>422</v>
      </c>
      <c r="B397" t="s">
        <v>1616</v>
      </c>
      <c r="C397" t="s">
        <v>1617</v>
      </c>
    </row>
    <row r="398" spans="1:3" ht="12.75">
      <c r="A398" t="s">
        <v>427</v>
      </c>
      <c r="B398" t="s">
        <v>1619</v>
      </c>
      <c r="C398" t="s">
        <v>429</v>
      </c>
    </row>
    <row r="399" spans="1:3" ht="12.75">
      <c r="A399" t="s">
        <v>432</v>
      </c>
      <c r="B399" t="s">
        <v>1621</v>
      </c>
      <c r="C399" t="s">
        <v>1622</v>
      </c>
    </row>
    <row r="400" spans="1:3" ht="12.75">
      <c r="A400" t="s">
        <v>1624</v>
      </c>
      <c r="B400" t="s">
        <v>1625</v>
      </c>
      <c r="C400" t="s">
        <v>1626</v>
      </c>
    </row>
    <row r="401" spans="1:3" ht="12.75">
      <c r="A401" t="s">
        <v>441</v>
      </c>
      <c r="B401" t="s">
        <v>1628</v>
      </c>
      <c r="C401" t="s">
        <v>1629</v>
      </c>
    </row>
    <row r="402" spans="1:3" ht="12.75">
      <c r="A402" t="s">
        <v>445</v>
      </c>
      <c r="B402" t="s">
        <v>1631</v>
      </c>
      <c r="C402" t="s">
        <v>1632</v>
      </c>
    </row>
    <row r="403" spans="1:2" ht="12.75">
      <c r="A403" t="s">
        <v>449</v>
      </c>
      <c r="B403" t="s">
        <v>1634</v>
      </c>
    </row>
    <row r="404" spans="1:2" ht="12.75">
      <c r="A404" t="s">
        <v>453</v>
      </c>
      <c r="B404" t="s">
        <v>1636</v>
      </c>
    </row>
    <row r="405" spans="1:2" ht="12.75">
      <c r="A405" t="s">
        <v>457</v>
      </c>
      <c r="B405" t="s">
        <v>1638</v>
      </c>
    </row>
    <row r="406" spans="1:2" ht="12.75">
      <c r="A406" t="s">
        <v>461</v>
      </c>
      <c r="B406" t="s">
        <v>1640</v>
      </c>
    </row>
    <row r="407" spans="1:2" ht="12.75">
      <c r="A407" t="s">
        <v>465</v>
      </c>
      <c r="B407" t="s">
        <v>1642</v>
      </c>
    </row>
    <row r="408" spans="1:2" ht="12.75">
      <c r="A408" t="s">
        <v>469</v>
      </c>
      <c r="B408" t="s">
        <v>1644</v>
      </c>
    </row>
    <row r="409" spans="1:2" ht="12.75">
      <c r="A409" t="s">
        <v>473</v>
      </c>
      <c r="B409" t="s">
        <v>1646</v>
      </c>
    </row>
    <row r="410" spans="1:2" ht="12.75">
      <c r="A410" t="s">
        <v>477</v>
      </c>
      <c r="B410" t="s">
        <v>1648</v>
      </c>
    </row>
    <row r="411" spans="1:3" ht="12.75">
      <c r="A411" t="s">
        <v>1650</v>
      </c>
      <c r="B411" t="s">
        <v>1651</v>
      </c>
      <c r="C411" t="s">
        <v>1652</v>
      </c>
    </row>
    <row r="412" spans="1:3" ht="12.75">
      <c r="A412" t="s">
        <v>481</v>
      </c>
      <c r="B412" t="s">
        <v>482</v>
      </c>
      <c r="C412" t="s">
        <v>483</v>
      </c>
    </row>
    <row r="413" spans="1:3" ht="12.75">
      <c r="A413" t="s">
        <v>486</v>
      </c>
      <c r="B413" t="s">
        <v>487</v>
      </c>
      <c r="C413" t="s">
        <v>488</v>
      </c>
    </row>
    <row r="414" spans="1:3" ht="12.75">
      <c r="A414" t="s">
        <v>491</v>
      </c>
      <c r="B414" t="s">
        <v>492</v>
      </c>
      <c r="C414" t="s">
        <v>493</v>
      </c>
    </row>
    <row r="415" spans="1:3" ht="12.75">
      <c r="A415" t="s">
        <v>496</v>
      </c>
      <c r="B415" t="s">
        <v>497</v>
      </c>
      <c r="C415" t="s">
        <v>498</v>
      </c>
    </row>
    <row r="416" spans="1:3" ht="12.75">
      <c r="A416" t="s">
        <v>1658</v>
      </c>
      <c r="B416" t="s">
        <v>805</v>
      </c>
      <c r="C416" t="s">
        <v>1659</v>
      </c>
    </row>
    <row r="417" spans="1:3" ht="12.75">
      <c r="A417" t="s">
        <v>501</v>
      </c>
      <c r="B417" t="s">
        <v>760</v>
      </c>
      <c r="C417" t="s">
        <v>503</v>
      </c>
    </row>
    <row r="418" spans="1:3" ht="12.75">
      <c r="A418" t="s">
        <v>506</v>
      </c>
      <c r="B418" t="s">
        <v>765</v>
      </c>
      <c r="C418" t="s">
        <v>508</v>
      </c>
    </row>
    <row r="419" spans="1:3" ht="12.75">
      <c r="A419" t="s">
        <v>511</v>
      </c>
      <c r="B419" t="s">
        <v>770</v>
      </c>
      <c r="C419" t="s">
        <v>513</v>
      </c>
    </row>
    <row r="420" spans="1:3" ht="12.75">
      <c r="A420" t="s">
        <v>516</v>
      </c>
      <c r="B420" t="s">
        <v>1664</v>
      </c>
      <c r="C420" t="s">
        <v>518</v>
      </c>
    </row>
    <row r="421" spans="1:3" ht="12.75">
      <c r="A421" t="s">
        <v>521</v>
      </c>
      <c r="B421" t="s">
        <v>1666</v>
      </c>
      <c r="C421" t="s">
        <v>429</v>
      </c>
    </row>
    <row r="422" spans="1:3" ht="12.75">
      <c r="A422" t="s">
        <v>526</v>
      </c>
      <c r="B422" t="s">
        <v>1669</v>
      </c>
      <c r="C422" t="s">
        <v>595</v>
      </c>
    </row>
    <row r="423" spans="1:3" ht="12.75">
      <c r="A423" t="s">
        <v>1671</v>
      </c>
      <c r="B423" t="s">
        <v>1672</v>
      </c>
      <c r="C423" t="s">
        <v>1626</v>
      </c>
    </row>
    <row r="424" spans="1:2" ht="12.75">
      <c r="A424" t="s">
        <v>533</v>
      </c>
      <c r="B424" t="s">
        <v>1674</v>
      </c>
    </row>
    <row r="425" spans="1:2" ht="12.75">
      <c r="A425" t="s">
        <v>537</v>
      </c>
      <c r="B425" t="s">
        <v>1676</v>
      </c>
    </row>
    <row r="426" spans="1:2" ht="12.75">
      <c r="A426" t="s">
        <v>541</v>
      </c>
      <c r="B426" t="s">
        <v>1678</v>
      </c>
    </row>
    <row r="427" spans="1:2" ht="12.75">
      <c r="A427" t="s">
        <v>545</v>
      </c>
      <c r="B427" t="s">
        <v>1680</v>
      </c>
    </row>
    <row r="428" spans="1:2" ht="12.75">
      <c r="A428" t="s">
        <v>549</v>
      </c>
      <c r="B428" t="s">
        <v>1682</v>
      </c>
    </row>
    <row r="429" spans="1:2" ht="12.75">
      <c r="A429" t="s">
        <v>553</v>
      </c>
      <c r="B429" t="s">
        <v>1684</v>
      </c>
    </row>
    <row r="430" spans="1:2" ht="12.75">
      <c r="A430" t="s">
        <v>557</v>
      </c>
      <c r="B430" t="s">
        <v>1686</v>
      </c>
    </row>
    <row r="431" spans="1:2" ht="12.75">
      <c r="A431" t="s">
        <v>561</v>
      </c>
      <c r="B431" t="s">
        <v>1688</v>
      </c>
    </row>
    <row r="432" spans="1:2" ht="12.75">
      <c r="A432" t="s">
        <v>565</v>
      </c>
      <c r="B432" t="s">
        <v>1690</v>
      </c>
    </row>
    <row r="433" spans="1:2" ht="12.75">
      <c r="A433" t="s">
        <v>569</v>
      </c>
      <c r="B433" t="s">
        <v>1692</v>
      </c>
    </row>
    <row r="434" spans="1:3" ht="12.75">
      <c r="A434" t="s">
        <v>573</v>
      </c>
      <c r="B434" t="s">
        <v>1694</v>
      </c>
      <c r="C434" t="s">
        <v>575</v>
      </c>
    </row>
    <row r="435" spans="1:3" ht="12.75">
      <c r="A435" t="s">
        <v>578</v>
      </c>
      <c r="B435" t="s">
        <v>775</v>
      </c>
      <c r="C435" t="s">
        <v>1696</v>
      </c>
    </row>
    <row r="436" spans="1:3" ht="12.75">
      <c r="A436" t="s">
        <v>1698</v>
      </c>
      <c r="B436" t="s">
        <v>986</v>
      </c>
      <c r="C436" t="s">
        <v>1699</v>
      </c>
    </row>
    <row r="437" spans="1:3" ht="12.75">
      <c r="A437" t="s">
        <v>583</v>
      </c>
      <c r="B437" t="s">
        <v>852</v>
      </c>
      <c r="C437" t="s">
        <v>1701</v>
      </c>
    </row>
    <row r="438" spans="1:3" ht="12.75">
      <c r="A438" t="s">
        <v>588</v>
      </c>
      <c r="B438" t="s">
        <v>857</v>
      </c>
      <c r="C438" t="s">
        <v>1703</v>
      </c>
    </row>
    <row r="439" spans="1:3" ht="12.75">
      <c r="A439" t="s">
        <v>593</v>
      </c>
      <c r="B439" t="s">
        <v>862</v>
      </c>
      <c r="C439" t="s">
        <v>595</v>
      </c>
    </row>
    <row r="440" spans="1:3" ht="12.75">
      <c r="A440" t="s">
        <v>1706</v>
      </c>
      <c r="B440" t="s">
        <v>868</v>
      </c>
      <c r="C440" t="s">
        <v>1707</v>
      </c>
    </row>
    <row r="441" spans="1:3" ht="12.75">
      <c r="A441" t="s">
        <v>598</v>
      </c>
      <c r="B441" t="s">
        <v>1709</v>
      </c>
      <c r="C441" t="s">
        <v>600</v>
      </c>
    </row>
    <row r="442" spans="1:3" ht="12.75">
      <c r="A442" t="s">
        <v>603</v>
      </c>
      <c r="B442" t="s">
        <v>1711</v>
      </c>
      <c r="C442" t="s">
        <v>605</v>
      </c>
    </row>
    <row r="443" spans="1:3" ht="12.75">
      <c r="A443" t="s">
        <v>1713</v>
      </c>
      <c r="B443" t="s">
        <v>873</v>
      </c>
      <c r="C443" t="s">
        <v>1714</v>
      </c>
    </row>
    <row r="444" spans="1:2" ht="12.75">
      <c r="A444" t="s">
        <v>608</v>
      </c>
      <c r="B444" t="s">
        <v>1716</v>
      </c>
    </row>
    <row r="445" spans="1:2" ht="12.75">
      <c r="A445" t="s">
        <v>612</v>
      </c>
      <c r="B445" t="s">
        <v>1718</v>
      </c>
    </row>
    <row r="446" spans="1:2" ht="12.75">
      <c r="A446" t="s">
        <v>616</v>
      </c>
      <c r="B446" t="s">
        <v>1720</v>
      </c>
    </row>
    <row r="447" spans="1:2" ht="12.75">
      <c r="A447" t="s">
        <v>620</v>
      </c>
      <c r="B447" t="s">
        <v>1722</v>
      </c>
    </row>
    <row r="448" spans="1:2" ht="12.75">
      <c r="A448" t="s">
        <v>624</v>
      </c>
      <c r="B448" t="s">
        <v>1724</v>
      </c>
    </row>
    <row r="449" spans="1:2" ht="12.75">
      <c r="A449" t="s">
        <v>628</v>
      </c>
      <c r="B449" t="s">
        <v>1726</v>
      </c>
    </row>
    <row r="450" spans="1:2" ht="12.75">
      <c r="A450" t="s">
        <v>632</v>
      </c>
      <c r="B450" t="s">
        <v>1728</v>
      </c>
    </row>
    <row r="451" spans="1:2" ht="12.75">
      <c r="A451" t="s">
        <v>636</v>
      </c>
      <c r="B451" t="s">
        <v>1730</v>
      </c>
    </row>
    <row r="452" spans="1:2" ht="12.75">
      <c r="A452" t="s">
        <v>640</v>
      </c>
      <c r="B452" t="s">
        <v>1732</v>
      </c>
    </row>
    <row r="453" spans="1:2" ht="12.75">
      <c r="A453" t="s">
        <v>644</v>
      </c>
      <c r="B453" t="s">
        <v>1734</v>
      </c>
    </row>
    <row r="454" spans="1:3" ht="12.75">
      <c r="A454" t="s">
        <v>648</v>
      </c>
      <c r="B454" t="s">
        <v>649</v>
      </c>
      <c r="C454" t="s">
        <v>1736</v>
      </c>
    </row>
    <row r="455" spans="1:3" ht="12.75">
      <c r="A455" t="s">
        <v>1738</v>
      </c>
      <c r="B455" t="s">
        <v>1089</v>
      </c>
      <c r="C455" t="s">
        <v>1739</v>
      </c>
    </row>
    <row r="456" spans="1:3" ht="12.75">
      <c r="A456" t="s">
        <v>653</v>
      </c>
      <c r="B456" t="s">
        <v>1741</v>
      </c>
      <c r="C456" t="s">
        <v>1742</v>
      </c>
    </row>
    <row r="457" spans="1:3" ht="12.75">
      <c r="A457" t="s">
        <v>1744</v>
      </c>
      <c r="B457" t="s">
        <v>1170</v>
      </c>
      <c r="C457" t="s">
        <v>1745</v>
      </c>
    </row>
    <row r="458" spans="1:3" ht="12.75">
      <c r="A458" t="s">
        <v>1747</v>
      </c>
      <c r="B458" t="s">
        <v>1059</v>
      </c>
      <c r="C458" t="s">
        <v>1748</v>
      </c>
    </row>
    <row r="459" spans="1:3" ht="12.75">
      <c r="A459" t="s">
        <v>1750</v>
      </c>
      <c r="B459" t="s">
        <v>755</v>
      </c>
      <c r="C459" t="s">
        <v>1751</v>
      </c>
    </row>
    <row r="460" spans="1:3" ht="12.75">
      <c r="A460" t="s">
        <v>1753</v>
      </c>
      <c r="B460" t="s">
        <v>805</v>
      </c>
      <c r="C460" t="s">
        <v>1754</v>
      </c>
    </row>
    <row r="461" spans="1:3" ht="12.75">
      <c r="A461" t="s">
        <v>1756</v>
      </c>
      <c r="B461" t="s">
        <v>775</v>
      </c>
      <c r="C461" t="s">
        <v>1757</v>
      </c>
    </row>
    <row r="462" spans="1:3" ht="12.75">
      <c r="A462" t="s">
        <v>1759</v>
      </c>
      <c r="B462" t="s">
        <v>780</v>
      </c>
      <c r="C462" t="s">
        <v>1760</v>
      </c>
    </row>
    <row r="463" spans="1:3" ht="12.75">
      <c r="A463" t="s">
        <v>1762</v>
      </c>
      <c r="B463" t="s">
        <v>852</v>
      </c>
      <c r="C463" t="s">
        <v>1763</v>
      </c>
    </row>
    <row r="464" spans="1:3" ht="12.75">
      <c r="A464" t="s">
        <v>1765</v>
      </c>
      <c r="B464" t="s">
        <v>857</v>
      </c>
      <c r="C464" t="s">
        <v>1766</v>
      </c>
    </row>
    <row r="465" spans="1:3" ht="12.75">
      <c r="A465" t="s">
        <v>1768</v>
      </c>
      <c r="B465" t="s">
        <v>862</v>
      </c>
      <c r="C465" t="s">
        <v>1769</v>
      </c>
    </row>
    <row r="466" spans="1:3" ht="12.75">
      <c r="A466" t="s">
        <v>1771</v>
      </c>
      <c r="B466" t="s">
        <v>868</v>
      </c>
      <c r="C466" t="s">
        <v>1772</v>
      </c>
    </row>
    <row r="467" spans="1:3" ht="12.75">
      <c r="A467" t="s">
        <v>1774</v>
      </c>
      <c r="B467" t="s">
        <v>1775</v>
      </c>
      <c r="C467" t="s">
        <v>1776</v>
      </c>
    </row>
    <row r="468" spans="1:3" ht="12.75">
      <c r="A468" t="s">
        <v>1778</v>
      </c>
      <c r="B468" t="s">
        <v>1779</v>
      </c>
      <c r="C468" t="s">
        <v>1780</v>
      </c>
    </row>
    <row r="469" spans="1:3" ht="12.75">
      <c r="A469" t="s">
        <v>1782</v>
      </c>
      <c r="B469" t="s">
        <v>1783</v>
      </c>
      <c r="C469" t="s">
        <v>1784</v>
      </c>
    </row>
    <row r="470" spans="1:3" ht="12.75">
      <c r="A470" t="s">
        <v>1786</v>
      </c>
      <c r="B470" t="s">
        <v>1787</v>
      </c>
      <c r="C470" t="s">
        <v>1788</v>
      </c>
    </row>
    <row r="471" spans="1:3" ht="12.75">
      <c r="A471" t="s">
        <v>1790</v>
      </c>
      <c r="B471" t="s">
        <v>974</v>
      </c>
      <c r="C471" t="s">
        <v>1791</v>
      </c>
    </row>
    <row r="472" spans="1:3" ht="12.75">
      <c r="A472" t="s">
        <v>754</v>
      </c>
      <c r="B472" t="s">
        <v>755</v>
      </c>
      <c r="C472" t="s">
        <v>756</v>
      </c>
    </row>
    <row r="473" spans="1:3" ht="12.75">
      <c r="A473" t="s">
        <v>1794</v>
      </c>
      <c r="B473" t="s">
        <v>805</v>
      </c>
      <c r="C473" t="s">
        <v>1795</v>
      </c>
    </row>
    <row r="474" spans="1:3" ht="12.75">
      <c r="A474" t="s">
        <v>759</v>
      </c>
      <c r="B474" t="s">
        <v>760</v>
      </c>
      <c r="C474" t="s">
        <v>761</v>
      </c>
    </row>
    <row r="475" spans="1:3" ht="12.75">
      <c r="A475" t="s">
        <v>764</v>
      </c>
      <c r="B475" t="s">
        <v>765</v>
      </c>
      <c r="C475" t="s">
        <v>766</v>
      </c>
    </row>
    <row r="476" spans="1:3" ht="12.75">
      <c r="A476" t="s">
        <v>769</v>
      </c>
      <c r="B476" t="s">
        <v>770</v>
      </c>
      <c r="C476" t="s">
        <v>771</v>
      </c>
    </row>
    <row r="477" spans="1:3" ht="12.75">
      <c r="A477" t="s">
        <v>774</v>
      </c>
      <c r="B477" t="s">
        <v>775</v>
      </c>
      <c r="C477" t="s">
        <v>776</v>
      </c>
    </row>
    <row r="478" spans="1:3" ht="12.75">
      <c r="A478" t="s">
        <v>779</v>
      </c>
      <c r="B478" t="s">
        <v>780</v>
      </c>
      <c r="C478" t="s">
        <v>781</v>
      </c>
    </row>
    <row r="479" spans="1:3" ht="12.75">
      <c r="A479" t="s">
        <v>3731</v>
      </c>
      <c r="B479" t="s">
        <v>986</v>
      </c>
      <c r="C479" t="s">
        <v>3732</v>
      </c>
    </row>
    <row r="480" spans="1:2" ht="12.75">
      <c r="A480" t="s">
        <v>1798</v>
      </c>
      <c r="B480" t="s">
        <v>852</v>
      </c>
    </row>
    <row r="481" spans="1:2" ht="12.75">
      <c r="A481" t="s">
        <v>1800</v>
      </c>
      <c r="B481" t="s">
        <v>857</v>
      </c>
    </row>
    <row r="482" spans="1:2" ht="12.75">
      <c r="A482" t="s">
        <v>1802</v>
      </c>
      <c r="B482" t="s">
        <v>862</v>
      </c>
    </row>
    <row r="483" spans="1:2" ht="12.75">
      <c r="A483" t="s">
        <v>1804</v>
      </c>
      <c r="B483" t="s">
        <v>868</v>
      </c>
    </row>
    <row r="484" spans="1:2" ht="12.75">
      <c r="A484" t="s">
        <v>1806</v>
      </c>
      <c r="B484" t="s">
        <v>873</v>
      </c>
    </row>
    <row r="485" spans="1:3" ht="12.75">
      <c r="A485" t="s">
        <v>1808</v>
      </c>
      <c r="B485" t="s">
        <v>649</v>
      </c>
      <c r="C485" t="s">
        <v>1809</v>
      </c>
    </row>
    <row r="486" spans="1:3" ht="12.75">
      <c r="A486" t="s">
        <v>1811</v>
      </c>
      <c r="B486" t="s">
        <v>1089</v>
      </c>
      <c r="C486" t="s">
        <v>1812</v>
      </c>
    </row>
    <row r="487" spans="1:3" ht="12.75">
      <c r="A487" t="s">
        <v>784</v>
      </c>
      <c r="B487" t="s">
        <v>785</v>
      </c>
      <c r="C487" t="s">
        <v>786</v>
      </c>
    </row>
    <row r="488" spans="1:3" ht="12.75">
      <c r="A488" t="s">
        <v>794</v>
      </c>
      <c r="B488" t="s">
        <v>790</v>
      </c>
      <c r="C488" t="s">
        <v>1815</v>
      </c>
    </row>
    <row r="489" spans="1:3" ht="12.75">
      <c r="A489" t="s">
        <v>789</v>
      </c>
      <c r="B489" t="s">
        <v>795</v>
      </c>
      <c r="C489" t="s">
        <v>791</v>
      </c>
    </row>
    <row r="490" spans="1:3" ht="12.75">
      <c r="A490" t="s">
        <v>1818</v>
      </c>
      <c r="B490" t="s">
        <v>1741</v>
      </c>
      <c r="C490" t="s">
        <v>1819</v>
      </c>
    </row>
    <row r="491" spans="1:3" ht="12.75">
      <c r="A491" t="s">
        <v>1821</v>
      </c>
      <c r="B491" t="s">
        <v>1170</v>
      </c>
      <c r="C491" t="s">
        <v>1822</v>
      </c>
    </row>
    <row r="492" spans="1:3" ht="12.75">
      <c r="A492" t="s">
        <v>1824</v>
      </c>
      <c r="B492" t="s">
        <v>1059</v>
      </c>
      <c r="C492" t="s">
        <v>1825</v>
      </c>
    </row>
    <row r="493" spans="1:3" ht="12.75">
      <c r="A493" t="s">
        <v>1827</v>
      </c>
      <c r="B493" t="s">
        <v>1063</v>
      </c>
      <c r="C493" t="s">
        <v>1828</v>
      </c>
    </row>
    <row r="494" spans="1:3" ht="12.75">
      <c r="A494" t="s">
        <v>1830</v>
      </c>
      <c r="B494" t="s">
        <v>1067</v>
      </c>
      <c r="C494" t="s">
        <v>1831</v>
      </c>
    </row>
    <row r="495" spans="1:3" ht="12.75">
      <c r="A495" t="s">
        <v>1833</v>
      </c>
      <c r="B495" t="s">
        <v>1116</v>
      </c>
      <c r="C495" t="s">
        <v>1834</v>
      </c>
    </row>
    <row r="496" spans="1:3" ht="12.75">
      <c r="A496" t="s">
        <v>1836</v>
      </c>
      <c r="B496" t="s">
        <v>974</v>
      </c>
      <c r="C496" t="s">
        <v>1837</v>
      </c>
    </row>
    <row r="497" spans="1:3" ht="12.75">
      <c r="A497" t="s">
        <v>1839</v>
      </c>
      <c r="B497" t="s">
        <v>755</v>
      </c>
      <c r="C497" t="s">
        <v>1840</v>
      </c>
    </row>
    <row r="498" spans="1:3" ht="12.75">
      <c r="A498" t="s">
        <v>1842</v>
      </c>
      <c r="B498" t="s">
        <v>1599</v>
      </c>
      <c r="C498" t="s">
        <v>1843</v>
      </c>
    </row>
    <row r="499" spans="1:3" ht="12.75">
      <c r="A499" t="s">
        <v>1845</v>
      </c>
      <c r="B499" t="s">
        <v>1846</v>
      </c>
      <c r="C499" t="s">
        <v>1847</v>
      </c>
    </row>
    <row r="500" spans="1:3" ht="12.75">
      <c r="A500" t="s">
        <v>1849</v>
      </c>
      <c r="B500" t="s">
        <v>1850</v>
      </c>
      <c r="C500" t="s">
        <v>1851</v>
      </c>
    </row>
    <row r="501" spans="1:3" ht="12.75">
      <c r="A501" t="s">
        <v>1853</v>
      </c>
      <c r="B501" t="s">
        <v>1854</v>
      </c>
      <c r="C501" t="s">
        <v>1855</v>
      </c>
    </row>
    <row r="502" spans="1:3" ht="12.75">
      <c r="A502" t="s">
        <v>1857</v>
      </c>
      <c r="B502" t="s">
        <v>1858</v>
      </c>
      <c r="C502" t="s">
        <v>1859</v>
      </c>
    </row>
    <row r="503" spans="1:3" ht="12.75">
      <c r="A503" t="s">
        <v>1861</v>
      </c>
      <c r="B503" t="s">
        <v>1603</v>
      </c>
      <c r="C503" t="s">
        <v>1862</v>
      </c>
    </row>
    <row r="504" spans="1:3" ht="12.75">
      <c r="A504" t="s">
        <v>1864</v>
      </c>
      <c r="B504" t="s">
        <v>1865</v>
      </c>
      <c r="C504" t="s">
        <v>1847</v>
      </c>
    </row>
    <row r="505" spans="1:3" ht="12.75">
      <c r="A505" t="s">
        <v>1867</v>
      </c>
      <c r="B505" t="s">
        <v>1868</v>
      </c>
      <c r="C505" t="s">
        <v>1851</v>
      </c>
    </row>
    <row r="506" spans="1:3" ht="12.75">
      <c r="A506" t="s">
        <v>1870</v>
      </c>
      <c r="B506" t="s">
        <v>1871</v>
      </c>
      <c r="C506" t="s">
        <v>1855</v>
      </c>
    </row>
    <row r="507" spans="1:3" ht="12.75">
      <c r="A507" t="s">
        <v>1873</v>
      </c>
      <c r="B507" t="s">
        <v>1874</v>
      </c>
      <c r="C507" t="s">
        <v>1859</v>
      </c>
    </row>
    <row r="508" spans="1:3" ht="12.75">
      <c r="A508" t="s">
        <v>1876</v>
      </c>
      <c r="B508" t="s">
        <v>805</v>
      </c>
      <c r="C508" t="s">
        <v>1877</v>
      </c>
    </row>
    <row r="509" spans="1:3" ht="12.75">
      <c r="A509" t="s">
        <v>1879</v>
      </c>
      <c r="B509" t="s">
        <v>760</v>
      </c>
      <c r="C509" t="s">
        <v>1880</v>
      </c>
    </row>
    <row r="510" spans="1:3" ht="12.75">
      <c r="A510" t="s">
        <v>1882</v>
      </c>
      <c r="B510" t="s">
        <v>1883</v>
      </c>
      <c r="C510" t="s">
        <v>1847</v>
      </c>
    </row>
    <row r="511" spans="1:3" ht="12.75">
      <c r="A511" t="s">
        <v>1885</v>
      </c>
      <c r="B511" t="s">
        <v>1886</v>
      </c>
      <c r="C511" t="s">
        <v>1851</v>
      </c>
    </row>
    <row r="512" spans="1:3" ht="12.75">
      <c r="A512" t="s">
        <v>1888</v>
      </c>
      <c r="B512" t="s">
        <v>1889</v>
      </c>
      <c r="C512" t="s">
        <v>1855</v>
      </c>
    </row>
    <row r="513" spans="1:3" ht="12.75">
      <c r="A513" t="s">
        <v>1891</v>
      </c>
      <c r="B513" t="s">
        <v>1892</v>
      </c>
      <c r="C513" t="s">
        <v>1859</v>
      </c>
    </row>
    <row r="514" spans="1:3" ht="12.75">
      <c r="A514" t="s">
        <v>1894</v>
      </c>
      <c r="B514" t="s">
        <v>765</v>
      </c>
      <c r="C514" t="s">
        <v>1895</v>
      </c>
    </row>
    <row r="515" spans="1:3" ht="12.75">
      <c r="A515" t="s">
        <v>1897</v>
      </c>
      <c r="B515" t="s">
        <v>1898</v>
      </c>
      <c r="C515" t="s">
        <v>1847</v>
      </c>
    </row>
    <row r="516" spans="1:3" ht="12.75">
      <c r="A516" t="s">
        <v>1900</v>
      </c>
      <c r="B516" t="s">
        <v>1901</v>
      </c>
      <c r="C516" t="s">
        <v>1851</v>
      </c>
    </row>
    <row r="517" spans="1:3" ht="12.75">
      <c r="A517" t="s">
        <v>1903</v>
      </c>
      <c r="B517" t="s">
        <v>1904</v>
      </c>
      <c r="C517" t="s">
        <v>1855</v>
      </c>
    </row>
    <row r="518" spans="1:3" ht="12.75">
      <c r="A518" t="s">
        <v>1906</v>
      </c>
      <c r="B518" t="s">
        <v>1907</v>
      </c>
      <c r="C518" t="s">
        <v>1859</v>
      </c>
    </row>
    <row r="519" spans="1:3" ht="12.75">
      <c r="A519" t="s">
        <v>1909</v>
      </c>
      <c r="B519" t="s">
        <v>986</v>
      </c>
      <c r="C519" t="s">
        <v>1910</v>
      </c>
    </row>
    <row r="520" spans="1:3" ht="12.75">
      <c r="A520" t="s">
        <v>1912</v>
      </c>
      <c r="B520" t="s">
        <v>852</v>
      </c>
      <c r="C520" t="s">
        <v>1913</v>
      </c>
    </row>
    <row r="521" spans="1:3" ht="12.75">
      <c r="A521" t="s">
        <v>1915</v>
      </c>
      <c r="B521" t="s">
        <v>1916</v>
      </c>
      <c r="C521" t="s">
        <v>1917</v>
      </c>
    </row>
    <row r="522" spans="1:3" ht="12.75">
      <c r="A522" t="s">
        <v>1919</v>
      </c>
      <c r="B522" t="s">
        <v>1920</v>
      </c>
      <c r="C522" t="s">
        <v>1921</v>
      </c>
    </row>
    <row r="523" spans="1:3" ht="12.75">
      <c r="A523" t="s">
        <v>1923</v>
      </c>
      <c r="B523" t="s">
        <v>1924</v>
      </c>
      <c r="C523" t="s">
        <v>1925</v>
      </c>
    </row>
    <row r="524" spans="1:3" ht="12.75">
      <c r="A524" t="s">
        <v>1927</v>
      </c>
      <c r="B524" t="s">
        <v>857</v>
      </c>
      <c r="C524" t="s">
        <v>1928</v>
      </c>
    </row>
    <row r="525" spans="1:3" ht="12.75">
      <c r="A525" t="s">
        <v>1930</v>
      </c>
      <c r="B525" t="s">
        <v>862</v>
      </c>
      <c r="C525" t="s">
        <v>1931</v>
      </c>
    </row>
    <row r="526" spans="1:3" ht="12.75">
      <c r="A526" t="s">
        <v>1933</v>
      </c>
      <c r="B526" t="s">
        <v>868</v>
      </c>
      <c r="C526" t="s">
        <v>1934</v>
      </c>
    </row>
    <row r="527" spans="1:3" ht="12.75">
      <c r="A527" t="s">
        <v>1936</v>
      </c>
      <c r="B527" t="s">
        <v>873</v>
      </c>
      <c r="C527" t="s">
        <v>1937</v>
      </c>
    </row>
    <row r="528" spans="1:3" ht="12.75">
      <c r="A528" t="s">
        <v>1939</v>
      </c>
      <c r="B528" t="s">
        <v>882</v>
      </c>
      <c r="C528" t="s">
        <v>1940</v>
      </c>
    </row>
    <row r="529" spans="1:3" ht="12.75">
      <c r="A529" t="s">
        <v>1942</v>
      </c>
      <c r="B529" t="s">
        <v>887</v>
      </c>
      <c r="C529" t="s">
        <v>1943</v>
      </c>
    </row>
    <row r="530" spans="1:3" ht="12.75">
      <c r="A530" t="s">
        <v>1945</v>
      </c>
      <c r="B530" t="s">
        <v>649</v>
      </c>
      <c r="C530" t="s">
        <v>1946</v>
      </c>
    </row>
    <row r="531" spans="1:3" ht="12.75">
      <c r="A531" t="s">
        <v>1948</v>
      </c>
      <c r="B531" t="s">
        <v>1089</v>
      </c>
      <c r="C531" t="s">
        <v>1949</v>
      </c>
    </row>
    <row r="532" spans="1:3" ht="12.75">
      <c r="A532" t="s">
        <v>1952</v>
      </c>
      <c r="B532" t="s">
        <v>1741</v>
      </c>
      <c r="C532" t="s">
        <v>1953</v>
      </c>
    </row>
    <row r="533" spans="1:3" ht="12.75">
      <c r="A533" t="s">
        <v>1955</v>
      </c>
      <c r="B533" t="s">
        <v>1170</v>
      </c>
      <c r="C533" t="s">
        <v>1956</v>
      </c>
    </row>
    <row r="534" spans="1:3" ht="12.75">
      <c r="A534" t="s">
        <v>1958</v>
      </c>
      <c r="B534" t="s">
        <v>974</v>
      </c>
      <c r="C534" t="s">
        <v>1959</v>
      </c>
    </row>
    <row r="535" spans="1:3" ht="12.75">
      <c r="A535" t="s">
        <v>1961</v>
      </c>
      <c r="B535" t="s">
        <v>755</v>
      </c>
      <c r="C535" t="s">
        <v>1962</v>
      </c>
    </row>
    <row r="536" spans="1:3" ht="12.75">
      <c r="A536" t="s">
        <v>1964</v>
      </c>
      <c r="B536" t="s">
        <v>805</v>
      </c>
      <c r="C536" t="s">
        <v>1965</v>
      </c>
    </row>
    <row r="537" spans="1:3" ht="12.75">
      <c r="A537" t="s">
        <v>1967</v>
      </c>
      <c r="B537" t="s">
        <v>775</v>
      </c>
      <c r="C537" t="s">
        <v>1968</v>
      </c>
    </row>
    <row r="538" spans="1:3" ht="12.75">
      <c r="A538" t="s">
        <v>1970</v>
      </c>
      <c r="B538" t="s">
        <v>780</v>
      </c>
      <c r="C538" t="s">
        <v>1971</v>
      </c>
    </row>
    <row r="539" spans="1:3" ht="12.75">
      <c r="A539" t="s">
        <v>1973</v>
      </c>
      <c r="B539" t="s">
        <v>1018</v>
      </c>
      <c r="C539" t="s">
        <v>1974</v>
      </c>
    </row>
    <row r="540" spans="1:3" ht="12.75">
      <c r="A540" t="s">
        <v>1976</v>
      </c>
      <c r="B540" t="s">
        <v>1022</v>
      </c>
      <c r="C540" t="s">
        <v>1977</v>
      </c>
    </row>
    <row r="541" spans="1:3" ht="12.75">
      <c r="A541" t="s">
        <v>1979</v>
      </c>
      <c r="B541" t="s">
        <v>986</v>
      </c>
      <c r="C541" t="s">
        <v>1980</v>
      </c>
    </row>
    <row r="542" spans="1:3" ht="12.75">
      <c r="A542" t="s">
        <v>1982</v>
      </c>
      <c r="B542" t="s">
        <v>852</v>
      </c>
      <c r="C542" t="s">
        <v>1983</v>
      </c>
    </row>
    <row r="543" spans="1:3" ht="12.75">
      <c r="A543" t="s">
        <v>1985</v>
      </c>
      <c r="B543" t="s">
        <v>857</v>
      </c>
      <c r="C543" t="s">
        <v>1986</v>
      </c>
    </row>
    <row r="544" spans="1:3" ht="12.75">
      <c r="A544" t="s">
        <v>1988</v>
      </c>
      <c r="B544" t="s">
        <v>862</v>
      </c>
      <c r="C544" t="s">
        <v>1989</v>
      </c>
    </row>
    <row r="545" spans="1:3" ht="12.75">
      <c r="A545" t="s">
        <v>1991</v>
      </c>
      <c r="B545" t="s">
        <v>649</v>
      </c>
      <c r="C545" t="s">
        <v>1992</v>
      </c>
    </row>
    <row r="546" spans="1:3" ht="12.75">
      <c r="A546" t="s">
        <v>1994</v>
      </c>
      <c r="B546" t="s">
        <v>974</v>
      </c>
      <c r="C546" t="s">
        <v>1995</v>
      </c>
    </row>
    <row r="547" spans="1:3" ht="12.75">
      <c r="A547" t="s">
        <v>1997</v>
      </c>
      <c r="B547" t="s">
        <v>755</v>
      </c>
      <c r="C547" t="s">
        <v>1998</v>
      </c>
    </row>
    <row r="548" spans="1:3" ht="12.75">
      <c r="A548" t="s">
        <v>2000</v>
      </c>
      <c r="B548" t="s">
        <v>805</v>
      </c>
      <c r="C548" t="s">
        <v>2001</v>
      </c>
    </row>
    <row r="549" spans="1:3" ht="12.75">
      <c r="A549" t="s">
        <v>2003</v>
      </c>
      <c r="B549" t="s">
        <v>775</v>
      </c>
      <c r="C549" t="s">
        <v>2004</v>
      </c>
    </row>
    <row r="550" spans="1:3" ht="12.75">
      <c r="A550" t="s">
        <v>2006</v>
      </c>
      <c r="B550" t="s">
        <v>986</v>
      </c>
      <c r="C550" t="s">
        <v>2007</v>
      </c>
    </row>
    <row r="551" spans="1:3" ht="12.75">
      <c r="A551" t="s">
        <v>800</v>
      </c>
      <c r="B551" t="s">
        <v>852</v>
      </c>
      <c r="C551" t="s">
        <v>801</v>
      </c>
    </row>
    <row r="552" spans="1:3" ht="12.75">
      <c r="A552" t="s">
        <v>804</v>
      </c>
      <c r="B552" t="s">
        <v>857</v>
      </c>
      <c r="C552" t="s">
        <v>806</v>
      </c>
    </row>
    <row r="553" spans="1:3" ht="12.75">
      <c r="A553" t="s">
        <v>2011</v>
      </c>
      <c r="B553" t="s">
        <v>862</v>
      </c>
      <c r="C553" t="s">
        <v>2012</v>
      </c>
    </row>
    <row r="554" spans="1:3" ht="12.75">
      <c r="A554" t="s">
        <v>809</v>
      </c>
      <c r="B554" t="s">
        <v>868</v>
      </c>
      <c r="C554" t="s">
        <v>810</v>
      </c>
    </row>
    <row r="555" spans="1:3" ht="12.75">
      <c r="A555" t="s">
        <v>2015</v>
      </c>
      <c r="B555" t="s">
        <v>873</v>
      </c>
      <c r="C555" t="s">
        <v>2016</v>
      </c>
    </row>
    <row r="556" spans="1:3" ht="12.75">
      <c r="A556" t="s">
        <v>2018</v>
      </c>
      <c r="B556" t="s">
        <v>1716</v>
      </c>
      <c r="C556" t="s">
        <v>2019</v>
      </c>
    </row>
    <row r="557" spans="1:3" ht="12.75">
      <c r="A557" t="s">
        <v>822</v>
      </c>
      <c r="B557" t="s">
        <v>1718</v>
      </c>
      <c r="C557" t="s">
        <v>2021</v>
      </c>
    </row>
    <row r="558" spans="1:3" ht="12.75">
      <c r="A558" t="s">
        <v>816</v>
      </c>
      <c r="B558" t="s">
        <v>1720</v>
      </c>
      <c r="C558" t="s">
        <v>2023</v>
      </c>
    </row>
    <row r="559" spans="1:3" ht="12.75">
      <c r="A559" t="s">
        <v>2025</v>
      </c>
      <c r="B559" t="s">
        <v>1722</v>
      </c>
      <c r="C559" t="s">
        <v>2026</v>
      </c>
    </row>
    <row r="560" spans="1:3" ht="12.75">
      <c r="A560" t="s">
        <v>828</v>
      </c>
      <c r="B560" t="s">
        <v>1724</v>
      </c>
      <c r="C560" t="s">
        <v>2028</v>
      </c>
    </row>
    <row r="561" spans="1:3" ht="12.75">
      <c r="A561" t="s">
        <v>831</v>
      </c>
      <c r="B561" t="s">
        <v>2030</v>
      </c>
      <c r="C561" t="s">
        <v>2031</v>
      </c>
    </row>
    <row r="562" spans="1:2" ht="12.75">
      <c r="A562" t="s">
        <v>835</v>
      </c>
      <c r="B562" t="s">
        <v>2033</v>
      </c>
    </row>
    <row r="563" spans="1:2" ht="12.75">
      <c r="A563" t="s">
        <v>839</v>
      </c>
      <c r="B563" t="s">
        <v>2035</v>
      </c>
    </row>
    <row r="564" spans="1:2" ht="12.75">
      <c r="A564" t="s">
        <v>843</v>
      </c>
      <c r="B564" t="s">
        <v>2037</v>
      </c>
    </row>
    <row r="565" spans="1:2" ht="12.75">
      <c r="A565" t="s">
        <v>847</v>
      </c>
      <c r="B565" t="s">
        <v>2039</v>
      </c>
    </row>
    <row r="566" spans="1:3" ht="12.75">
      <c r="A566" t="s">
        <v>2041</v>
      </c>
      <c r="B566" t="s">
        <v>649</v>
      </c>
      <c r="C566" t="s">
        <v>2042</v>
      </c>
    </row>
    <row r="567" spans="1:3" ht="12.75">
      <c r="A567" t="s">
        <v>851</v>
      </c>
      <c r="B567" t="s">
        <v>2044</v>
      </c>
      <c r="C567" t="s">
        <v>853</v>
      </c>
    </row>
    <row r="568" spans="1:3" ht="12.75">
      <c r="A568" t="s">
        <v>858</v>
      </c>
      <c r="B568" t="s">
        <v>1779</v>
      </c>
      <c r="C568" t="s">
        <v>1986</v>
      </c>
    </row>
    <row r="569" spans="1:3" ht="12.75">
      <c r="A569" t="s">
        <v>864</v>
      </c>
      <c r="B569" t="s">
        <v>1783</v>
      </c>
      <c r="C569" t="s">
        <v>2047</v>
      </c>
    </row>
    <row r="570" spans="1:3" ht="12.75">
      <c r="A570" t="s">
        <v>869</v>
      </c>
      <c r="B570" t="s">
        <v>1787</v>
      </c>
      <c r="C570" t="s">
        <v>2049</v>
      </c>
    </row>
    <row r="571" spans="1:3" ht="12.75">
      <c r="A571" t="s">
        <v>874</v>
      </c>
      <c r="B571" t="s">
        <v>2051</v>
      </c>
      <c r="C571" t="s">
        <v>2052</v>
      </c>
    </row>
    <row r="572" spans="1:3" ht="12.75">
      <c r="A572" t="s">
        <v>883</v>
      </c>
      <c r="B572" t="s">
        <v>2054</v>
      </c>
      <c r="C572" t="s">
        <v>2055</v>
      </c>
    </row>
    <row r="573" spans="1:3" ht="12.75">
      <c r="A573" t="s">
        <v>888</v>
      </c>
      <c r="B573" t="s">
        <v>2057</v>
      </c>
      <c r="C573" t="s">
        <v>2058</v>
      </c>
    </row>
    <row r="574" spans="1:3" ht="12.75">
      <c r="A574" t="s">
        <v>2060</v>
      </c>
      <c r="B574" t="s">
        <v>2061</v>
      </c>
      <c r="C574" t="s">
        <v>2062</v>
      </c>
    </row>
    <row r="575" spans="1:3" ht="12.75">
      <c r="A575" t="s">
        <v>2064</v>
      </c>
      <c r="B575" t="s">
        <v>2065</v>
      </c>
      <c r="C575" t="s">
        <v>2066</v>
      </c>
    </row>
    <row r="576" spans="1:3" ht="12.75">
      <c r="A576" t="s">
        <v>2068</v>
      </c>
      <c r="B576" t="s">
        <v>2069</v>
      </c>
      <c r="C576" t="s">
        <v>2070</v>
      </c>
    </row>
    <row r="577" spans="1:3" ht="12.75">
      <c r="A577" t="s">
        <v>891</v>
      </c>
      <c r="B577" t="s">
        <v>2072</v>
      </c>
      <c r="C577" t="s">
        <v>893</v>
      </c>
    </row>
    <row r="578" spans="1:3" ht="12.75">
      <c r="A578" t="s">
        <v>896</v>
      </c>
      <c r="B578" t="s">
        <v>2074</v>
      </c>
      <c r="C578" t="s">
        <v>898</v>
      </c>
    </row>
    <row r="579" spans="1:3" ht="12.75">
      <c r="A579" t="s">
        <v>901</v>
      </c>
      <c r="B579" t="s">
        <v>2076</v>
      </c>
      <c r="C579" t="s">
        <v>903</v>
      </c>
    </row>
    <row r="580" spans="1:3" ht="12.75">
      <c r="A580" t="s">
        <v>906</v>
      </c>
      <c r="B580" t="s">
        <v>2078</v>
      </c>
      <c r="C580" t="s">
        <v>2079</v>
      </c>
    </row>
    <row r="581" spans="1:3" ht="12.75">
      <c r="A581" t="s">
        <v>911</v>
      </c>
      <c r="B581" t="s">
        <v>2081</v>
      </c>
      <c r="C581" t="s">
        <v>913</v>
      </c>
    </row>
    <row r="582" spans="1:3" ht="12.75">
      <c r="A582" t="s">
        <v>916</v>
      </c>
      <c r="B582" t="s">
        <v>2083</v>
      </c>
      <c r="C582" t="s">
        <v>918</v>
      </c>
    </row>
    <row r="583" spans="1:3" ht="12.75">
      <c r="A583" t="s">
        <v>2085</v>
      </c>
      <c r="B583" t="s">
        <v>2086</v>
      </c>
      <c r="C583" t="s">
        <v>2087</v>
      </c>
    </row>
    <row r="584" spans="1:2" ht="12.75">
      <c r="A584" t="s">
        <v>921</v>
      </c>
      <c r="B584" t="s">
        <v>2089</v>
      </c>
    </row>
    <row r="585" spans="1:2" ht="12.75">
      <c r="A585" t="s">
        <v>925</v>
      </c>
      <c r="B585" t="s">
        <v>2091</v>
      </c>
    </row>
    <row r="586" spans="1:2" ht="12.75">
      <c r="A586" t="s">
        <v>929</v>
      </c>
      <c r="B586" t="s">
        <v>2093</v>
      </c>
    </row>
    <row r="587" spans="1:2" ht="12.75">
      <c r="A587" t="s">
        <v>933</v>
      </c>
      <c r="B587" t="s">
        <v>2095</v>
      </c>
    </row>
    <row r="588" spans="1:2" ht="12.75">
      <c r="A588" t="s">
        <v>937</v>
      </c>
      <c r="B588" t="s">
        <v>2097</v>
      </c>
    </row>
    <row r="589" spans="1:3" ht="12.75">
      <c r="A589" t="s">
        <v>2099</v>
      </c>
      <c r="B589" t="s">
        <v>2100</v>
      </c>
      <c r="C589" t="s">
        <v>2101</v>
      </c>
    </row>
    <row r="590" spans="1:3" ht="12.75">
      <c r="A590" t="s">
        <v>2103</v>
      </c>
      <c r="B590" t="s">
        <v>1089</v>
      </c>
      <c r="C590" t="s">
        <v>2104</v>
      </c>
    </row>
    <row r="591" spans="1:3" ht="12.75">
      <c r="A591" t="s">
        <v>2106</v>
      </c>
      <c r="B591" t="s">
        <v>1741</v>
      </c>
      <c r="C591" t="s">
        <v>2107</v>
      </c>
    </row>
    <row r="592" spans="1:3" ht="12.75">
      <c r="A592" t="s">
        <v>2109</v>
      </c>
      <c r="B592" t="s">
        <v>1067</v>
      </c>
      <c r="C592" t="s">
        <v>2110</v>
      </c>
    </row>
    <row r="593" spans="1:3" ht="12.75">
      <c r="A593" t="s">
        <v>973</v>
      </c>
      <c r="B593" t="s">
        <v>974</v>
      </c>
      <c r="C593" t="s">
        <v>2112</v>
      </c>
    </row>
    <row r="594" spans="1:3" ht="12.75">
      <c r="A594" t="s">
        <v>2114</v>
      </c>
      <c r="B594" t="s">
        <v>986</v>
      </c>
      <c r="C594" t="s">
        <v>2115</v>
      </c>
    </row>
    <row r="595" spans="1:3" ht="12.75">
      <c r="A595" t="s">
        <v>2117</v>
      </c>
      <c r="B595" t="s">
        <v>852</v>
      </c>
      <c r="C595" t="s">
        <v>2118</v>
      </c>
    </row>
    <row r="596" spans="1:3" ht="12.75">
      <c r="A596" t="s">
        <v>2120</v>
      </c>
      <c r="B596" t="s">
        <v>857</v>
      </c>
      <c r="C596" t="s">
        <v>2121</v>
      </c>
    </row>
    <row r="597" spans="1:3" ht="12.75">
      <c r="A597" t="s">
        <v>2126</v>
      </c>
      <c r="B597" t="s">
        <v>862</v>
      </c>
      <c r="C597" t="s">
        <v>2127</v>
      </c>
    </row>
    <row r="598" spans="1:3" ht="12.75">
      <c r="A598" t="s">
        <v>981</v>
      </c>
      <c r="B598" t="s">
        <v>868</v>
      </c>
      <c r="C598" t="s">
        <v>2130</v>
      </c>
    </row>
    <row r="599" spans="1:3" ht="12.75">
      <c r="A599" t="s">
        <v>2133</v>
      </c>
      <c r="B599" t="s">
        <v>873</v>
      </c>
      <c r="C599" t="s">
        <v>1714</v>
      </c>
    </row>
    <row r="600" spans="1:2" ht="12.75">
      <c r="A600" t="s">
        <v>2136</v>
      </c>
      <c r="B600" t="s">
        <v>1716</v>
      </c>
    </row>
    <row r="601" spans="1:2" ht="12.75">
      <c r="A601" t="s">
        <v>2139</v>
      </c>
      <c r="B601" t="s">
        <v>1718</v>
      </c>
    </row>
    <row r="602" spans="1:3" ht="12.75">
      <c r="A602" t="s">
        <v>2142</v>
      </c>
      <c r="B602" t="s">
        <v>649</v>
      </c>
      <c r="C602" t="s">
        <v>2143</v>
      </c>
    </row>
    <row r="603" spans="1:3" ht="12.75">
      <c r="A603" t="s">
        <v>2146</v>
      </c>
      <c r="B603" t="s">
        <v>1089</v>
      </c>
      <c r="C603" t="s">
        <v>2147</v>
      </c>
    </row>
    <row r="604" spans="1:3" ht="12.75">
      <c r="A604" t="s">
        <v>2150</v>
      </c>
      <c r="B604" t="s">
        <v>1741</v>
      </c>
      <c r="C604" t="s">
        <v>2151</v>
      </c>
    </row>
    <row r="605" spans="1:3" ht="12.75">
      <c r="A605" t="s">
        <v>2154</v>
      </c>
      <c r="B605" t="s">
        <v>974</v>
      </c>
      <c r="C605" t="s">
        <v>2147</v>
      </c>
    </row>
    <row r="606" spans="1:3" ht="12.75">
      <c r="A606" t="s">
        <v>985</v>
      </c>
      <c r="B606" t="s">
        <v>986</v>
      </c>
      <c r="C606" t="s">
        <v>2157</v>
      </c>
    </row>
    <row r="607" spans="1:3" ht="12.75">
      <c r="A607" t="s">
        <v>2160</v>
      </c>
      <c r="B607" t="s">
        <v>649</v>
      </c>
      <c r="C607" t="s">
        <v>2161</v>
      </c>
    </row>
    <row r="608" spans="1:3" ht="12.75">
      <c r="A608" t="s">
        <v>2164</v>
      </c>
      <c r="B608" t="s">
        <v>2044</v>
      </c>
      <c r="C608" t="s">
        <v>2165</v>
      </c>
    </row>
    <row r="609" spans="1:3" ht="12.75">
      <c r="A609" t="s">
        <v>990</v>
      </c>
      <c r="B609" t="s">
        <v>1779</v>
      </c>
      <c r="C609" t="s">
        <v>2168</v>
      </c>
    </row>
    <row r="610" spans="1:3" ht="12.75">
      <c r="A610" t="s">
        <v>2171</v>
      </c>
      <c r="B610" t="s">
        <v>1783</v>
      </c>
      <c r="C610" t="s">
        <v>2172</v>
      </c>
    </row>
    <row r="611" spans="1:3" ht="12.75">
      <c r="A611" t="s">
        <v>2175</v>
      </c>
      <c r="B611" t="s">
        <v>1787</v>
      </c>
      <c r="C611" t="s">
        <v>2176</v>
      </c>
    </row>
    <row r="612" spans="1:3" ht="12.75">
      <c r="A612" t="s">
        <v>2179</v>
      </c>
      <c r="B612" t="s">
        <v>2051</v>
      </c>
      <c r="C612" t="s">
        <v>1714</v>
      </c>
    </row>
    <row r="613" spans="1:3" ht="12.75">
      <c r="A613" t="s">
        <v>2182</v>
      </c>
      <c r="B613" t="s">
        <v>2183</v>
      </c>
      <c r="C613" t="s">
        <v>2184</v>
      </c>
    </row>
    <row r="614" spans="1:2" ht="12.75">
      <c r="A614" t="s">
        <v>2187</v>
      </c>
      <c r="B614" t="s">
        <v>2188</v>
      </c>
    </row>
    <row r="615" spans="1:3" ht="12.75">
      <c r="A615" t="s">
        <v>2191</v>
      </c>
      <c r="B615" t="s">
        <v>1089</v>
      </c>
      <c r="C615" t="s">
        <v>2192</v>
      </c>
    </row>
    <row r="616" spans="1:3" ht="12.75">
      <c r="A616" t="s">
        <v>2195</v>
      </c>
      <c r="B616" t="s">
        <v>1741</v>
      </c>
      <c r="C616" t="s">
        <v>2196</v>
      </c>
    </row>
    <row r="617" spans="1:3" ht="12.75">
      <c r="A617" t="s">
        <v>2199</v>
      </c>
      <c r="B617" t="s">
        <v>1170</v>
      </c>
      <c r="C617" t="s">
        <v>2200</v>
      </c>
    </row>
    <row r="618" spans="1:3" ht="12.75">
      <c r="A618" t="s">
        <v>2203</v>
      </c>
      <c r="B618" t="s">
        <v>1098</v>
      </c>
      <c r="C618" t="s">
        <v>2204</v>
      </c>
    </row>
    <row r="619" spans="1:3" ht="12.75">
      <c r="A619" t="s">
        <v>2207</v>
      </c>
      <c r="B619" t="s">
        <v>2208</v>
      </c>
      <c r="C619" t="s">
        <v>2209</v>
      </c>
    </row>
    <row r="620" spans="1:3" ht="12.75">
      <c r="A620" t="s">
        <v>2212</v>
      </c>
      <c r="B620" t="s">
        <v>2213</v>
      </c>
      <c r="C620" t="s">
        <v>2214</v>
      </c>
    </row>
    <row r="621" spans="1:3" ht="12.75">
      <c r="A621" t="s">
        <v>2217</v>
      </c>
      <c r="B621" t="s">
        <v>974</v>
      </c>
      <c r="C621" t="s">
        <v>2218</v>
      </c>
    </row>
    <row r="622" spans="1:3" ht="12.75">
      <c r="A622" t="s">
        <v>1005</v>
      </c>
      <c r="B622" t="s">
        <v>755</v>
      </c>
      <c r="C622" t="s">
        <v>2221</v>
      </c>
    </row>
    <row r="623" spans="1:3" ht="12.75">
      <c r="A623" t="s">
        <v>1008</v>
      </c>
      <c r="B623" t="s">
        <v>805</v>
      </c>
      <c r="C623" t="s">
        <v>2224</v>
      </c>
    </row>
    <row r="624" spans="1:3" ht="12.75">
      <c r="A624" t="s">
        <v>1011</v>
      </c>
      <c r="B624" t="s">
        <v>775</v>
      </c>
      <c r="C624" t="s">
        <v>2227</v>
      </c>
    </row>
    <row r="625" spans="1:3" ht="12.75">
      <c r="A625" t="s">
        <v>1014</v>
      </c>
      <c r="B625" t="s">
        <v>780</v>
      </c>
      <c r="C625" t="s">
        <v>2230</v>
      </c>
    </row>
    <row r="626" spans="1:3" ht="12.75">
      <c r="A626" t="s">
        <v>1017</v>
      </c>
      <c r="B626" t="s">
        <v>1018</v>
      </c>
      <c r="C626" t="s">
        <v>2233</v>
      </c>
    </row>
    <row r="627" spans="1:3" ht="12.75">
      <c r="A627" t="s">
        <v>1021</v>
      </c>
      <c r="B627" t="s">
        <v>1022</v>
      </c>
      <c r="C627" t="s">
        <v>2236</v>
      </c>
    </row>
    <row r="628" spans="1:3" ht="12.75">
      <c r="A628" t="s">
        <v>1025</v>
      </c>
      <c r="B628" t="s">
        <v>1026</v>
      </c>
      <c r="C628" t="s">
        <v>2239</v>
      </c>
    </row>
    <row r="629" spans="1:3" ht="12.75">
      <c r="A629" t="s">
        <v>1029</v>
      </c>
      <c r="B629" t="s">
        <v>1030</v>
      </c>
      <c r="C629" t="s">
        <v>2242</v>
      </c>
    </row>
    <row r="630" spans="1:3" ht="12.75">
      <c r="A630" t="s">
        <v>2245</v>
      </c>
      <c r="B630" t="s">
        <v>986</v>
      </c>
      <c r="C630" t="s">
        <v>1572</v>
      </c>
    </row>
    <row r="631" spans="1:3" ht="12.75">
      <c r="A631" t="s">
        <v>1033</v>
      </c>
      <c r="B631" t="s">
        <v>852</v>
      </c>
      <c r="C631" t="s">
        <v>2248</v>
      </c>
    </row>
    <row r="632" spans="1:3" ht="12.75">
      <c r="A632" t="s">
        <v>1036</v>
      </c>
      <c r="B632" t="s">
        <v>857</v>
      </c>
      <c r="C632" t="s">
        <v>2251</v>
      </c>
    </row>
    <row r="633" spans="1:3" ht="12.75">
      <c r="A633" t="s">
        <v>2254</v>
      </c>
      <c r="B633" t="s">
        <v>862</v>
      </c>
      <c r="C633" t="s">
        <v>2255</v>
      </c>
    </row>
    <row r="634" spans="1:3" ht="12.75">
      <c r="A634" t="s">
        <v>1039</v>
      </c>
      <c r="B634" t="s">
        <v>1040</v>
      </c>
      <c r="C634" t="s">
        <v>2258</v>
      </c>
    </row>
    <row r="635" spans="1:3" ht="12.75">
      <c r="A635" t="s">
        <v>1043</v>
      </c>
      <c r="B635" t="s">
        <v>1044</v>
      </c>
      <c r="C635" t="s">
        <v>2261</v>
      </c>
    </row>
    <row r="636" spans="1:3" ht="12.75">
      <c r="A636" t="s">
        <v>1047</v>
      </c>
      <c r="B636" t="s">
        <v>1048</v>
      </c>
      <c r="C636" t="s">
        <v>2264</v>
      </c>
    </row>
    <row r="637" spans="1:3" ht="12.75">
      <c r="A637" t="s">
        <v>2267</v>
      </c>
      <c r="B637" t="s">
        <v>868</v>
      </c>
      <c r="C637" t="s">
        <v>2268</v>
      </c>
    </row>
    <row r="638" spans="1:3" ht="12.75">
      <c r="A638" t="s">
        <v>1054</v>
      </c>
      <c r="B638" t="s">
        <v>873</v>
      </c>
      <c r="C638" t="s">
        <v>2271</v>
      </c>
    </row>
    <row r="639" spans="1:3" ht="12.75">
      <c r="A639" t="s">
        <v>1051</v>
      </c>
      <c r="B639" t="s">
        <v>882</v>
      </c>
      <c r="C639" t="s">
        <v>2274</v>
      </c>
    </row>
    <row r="640" spans="1:3" ht="12.75">
      <c r="A640" t="s">
        <v>2277</v>
      </c>
      <c r="B640" t="s">
        <v>887</v>
      </c>
      <c r="C640" t="s">
        <v>2278</v>
      </c>
    </row>
    <row r="641" spans="1:2" ht="12.75">
      <c r="A641" t="s">
        <v>2281</v>
      </c>
      <c r="B641" t="s">
        <v>2282</v>
      </c>
    </row>
    <row r="642" spans="1:2" ht="12.75">
      <c r="A642" t="s">
        <v>2285</v>
      </c>
      <c r="B642" t="s">
        <v>2286</v>
      </c>
    </row>
    <row r="643" spans="1:2" ht="12.75">
      <c r="A643" t="s">
        <v>2289</v>
      </c>
      <c r="B643" t="s">
        <v>2290</v>
      </c>
    </row>
    <row r="644" spans="1:2" ht="12.75">
      <c r="A644" t="s">
        <v>2293</v>
      </c>
      <c r="B644" t="s">
        <v>2294</v>
      </c>
    </row>
    <row r="645" spans="1:2" ht="12.75">
      <c r="A645" t="s">
        <v>2297</v>
      </c>
      <c r="B645" t="s">
        <v>2298</v>
      </c>
    </row>
    <row r="646" spans="1:3" ht="12.75">
      <c r="A646" t="s">
        <v>2301</v>
      </c>
      <c r="B646" t="s">
        <v>2302</v>
      </c>
      <c r="C646" t="s">
        <v>2303</v>
      </c>
    </row>
    <row r="647" spans="1:3" ht="12.75">
      <c r="A647" t="s">
        <v>2306</v>
      </c>
      <c r="B647" t="s">
        <v>2307</v>
      </c>
      <c r="C647" t="s">
        <v>2308</v>
      </c>
    </row>
    <row r="648" spans="1:3" ht="12.75">
      <c r="A648" t="s">
        <v>2311</v>
      </c>
      <c r="B648" t="s">
        <v>649</v>
      </c>
      <c r="C648" t="s">
        <v>2312</v>
      </c>
    </row>
    <row r="649" spans="1:3" ht="12.75">
      <c r="A649" t="s">
        <v>2313</v>
      </c>
      <c r="B649" t="s">
        <v>1089</v>
      </c>
      <c r="C649" t="s">
        <v>2314</v>
      </c>
    </row>
    <row r="650" spans="1:3" ht="12.75">
      <c r="A650" t="s">
        <v>3733</v>
      </c>
      <c r="B650" t="s">
        <v>1741</v>
      </c>
      <c r="C650" t="s">
        <v>3734</v>
      </c>
    </row>
    <row r="651" spans="1:3" ht="12.75">
      <c r="A651" t="s">
        <v>3735</v>
      </c>
      <c r="B651" t="s">
        <v>974</v>
      </c>
      <c r="C651" t="s">
        <v>3736</v>
      </c>
    </row>
    <row r="652" spans="1:3" ht="12.75">
      <c r="A652" t="s">
        <v>3737</v>
      </c>
      <c r="B652" t="s">
        <v>755</v>
      </c>
      <c r="C652" t="s">
        <v>2221</v>
      </c>
    </row>
    <row r="653" spans="1:3" ht="12.75">
      <c r="A653" t="s">
        <v>3738</v>
      </c>
      <c r="B653" t="s">
        <v>805</v>
      </c>
      <c r="C653" t="s">
        <v>2224</v>
      </c>
    </row>
    <row r="654" spans="1:3" ht="12.75">
      <c r="A654" t="s">
        <v>3739</v>
      </c>
      <c r="B654" t="s">
        <v>775</v>
      </c>
      <c r="C654" t="s">
        <v>2227</v>
      </c>
    </row>
    <row r="655" spans="1:3" ht="12.75">
      <c r="A655" t="s">
        <v>3740</v>
      </c>
      <c r="B655" t="s">
        <v>780</v>
      </c>
      <c r="C655" t="s">
        <v>2230</v>
      </c>
    </row>
    <row r="656" spans="1:3" ht="12.75">
      <c r="A656" t="s">
        <v>3741</v>
      </c>
      <c r="B656" t="s">
        <v>1018</v>
      </c>
      <c r="C656" t="s">
        <v>2233</v>
      </c>
    </row>
    <row r="657" spans="1:3" ht="12.75">
      <c r="A657" t="s">
        <v>3742</v>
      </c>
      <c r="B657" t="s">
        <v>1022</v>
      </c>
      <c r="C657" t="s">
        <v>2236</v>
      </c>
    </row>
    <row r="658" spans="1:3" ht="12.75">
      <c r="A658" t="s">
        <v>3743</v>
      </c>
      <c r="B658" t="s">
        <v>1026</v>
      </c>
      <c r="C658" t="s">
        <v>2239</v>
      </c>
    </row>
    <row r="659" spans="1:3" ht="12.75">
      <c r="A659" t="s">
        <v>3744</v>
      </c>
      <c r="B659" t="s">
        <v>986</v>
      </c>
      <c r="C659" t="s">
        <v>1572</v>
      </c>
    </row>
    <row r="660" spans="1:3" ht="12.75">
      <c r="A660" t="s">
        <v>3745</v>
      </c>
      <c r="B660" t="s">
        <v>852</v>
      </c>
      <c r="C660" t="s">
        <v>2248</v>
      </c>
    </row>
    <row r="661" spans="1:3" ht="12.75">
      <c r="A661" t="s">
        <v>3746</v>
      </c>
      <c r="B661" t="s">
        <v>857</v>
      </c>
      <c r="C661" t="s">
        <v>2251</v>
      </c>
    </row>
    <row r="662" spans="1:3" ht="12.75">
      <c r="A662" t="s">
        <v>3747</v>
      </c>
      <c r="B662" t="s">
        <v>862</v>
      </c>
      <c r="C662" t="s">
        <v>2255</v>
      </c>
    </row>
    <row r="663" spans="1:3" ht="12.75">
      <c r="A663" t="s">
        <v>3748</v>
      </c>
      <c r="B663" t="s">
        <v>1040</v>
      </c>
      <c r="C663" t="s">
        <v>3749</v>
      </c>
    </row>
    <row r="664" spans="1:3" ht="12.75">
      <c r="A664" t="s">
        <v>3750</v>
      </c>
      <c r="B664" t="s">
        <v>1044</v>
      </c>
      <c r="C664" t="s">
        <v>3417</v>
      </c>
    </row>
    <row r="665" spans="1:3" ht="12.75">
      <c r="A665" t="s">
        <v>3751</v>
      </c>
      <c r="B665" t="s">
        <v>1048</v>
      </c>
      <c r="C665" t="s">
        <v>3418</v>
      </c>
    </row>
    <row r="666" spans="1:3" ht="12.75">
      <c r="A666" t="s">
        <v>3752</v>
      </c>
      <c r="B666" t="s">
        <v>868</v>
      </c>
      <c r="C666" t="s">
        <v>3753</v>
      </c>
    </row>
    <row r="667" spans="1:3" ht="12.75">
      <c r="A667" t="s">
        <v>3754</v>
      </c>
      <c r="B667" t="s">
        <v>873</v>
      </c>
      <c r="C667" t="s">
        <v>3419</v>
      </c>
    </row>
    <row r="668" spans="1:3" ht="12.75">
      <c r="A668" t="s">
        <v>3755</v>
      </c>
      <c r="B668" t="s">
        <v>882</v>
      </c>
      <c r="C668" t="s">
        <v>3420</v>
      </c>
    </row>
    <row r="669" spans="1:3" ht="12.75">
      <c r="A669" t="s">
        <v>3756</v>
      </c>
      <c r="B669" t="s">
        <v>649</v>
      </c>
      <c r="C669" t="s">
        <v>3757</v>
      </c>
    </row>
    <row r="670" spans="1:3" ht="12.75">
      <c r="A670" t="s">
        <v>3758</v>
      </c>
      <c r="B670" t="s">
        <v>1089</v>
      </c>
      <c r="C670" t="s">
        <v>2314</v>
      </c>
    </row>
    <row r="671" spans="1:3" ht="12.75">
      <c r="A671" t="s">
        <v>3759</v>
      </c>
      <c r="B671" t="s">
        <v>1741</v>
      </c>
      <c r="C671" t="s">
        <v>3734</v>
      </c>
    </row>
    <row r="672" spans="1:3" ht="12.75">
      <c r="A672" t="s">
        <v>3760</v>
      </c>
      <c r="B672" t="s">
        <v>974</v>
      </c>
      <c r="C672" t="s">
        <v>3761</v>
      </c>
    </row>
    <row r="673" spans="1:3" ht="12.75">
      <c r="A673" t="s">
        <v>3762</v>
      </c>
      <c r="B673" t="s">
        <v>986</v>
      </c>
      <c r="C673" t="s">
        <v>3763</v>
      </c>
    </row>
    <row r="674" spans="1:3" ht="12.75">
      <c r="A674" t="s">
        <v>1071</v>
      </c>
      <c r="B674" t="s">
        <v>852</v>
      </c>
      <c r="C674" t="s">
        <v>3764</v>
      </c>
    </row>
    <row r="675" spans="1:3" ht="12.75">
      <c r="A675" t="s">
        <v>1075</v>
      </c>
      <c r="B675" t="s">
        <v>857</v>
      </c>
      <c r="C675" t="s">
        <v>3765</v>
      </c>
    </row>
    <row r="676" spans="1:3" ht="12.75">
      <c r="A676" t="s">
        <v>1079</v>
      </c>
      <c r="B676" t="s">
        <v>862</v>
      </c>
      <c r="C676" t="s">
        <v>3766</v>
      </c>
    </row>
    <row r="677" spans="1:3" ht="12.75">
      <c r="A677" t="s">
        <v>1083</v>
      </c>
      <c r="B677" t="s">
        <v>868</v>
      </c>
      <c r="C677" t="s">
        <v>3767</v>
      </c>
    </row>
    <row r="678" spans="1:3" ht="12.75">
      <c r="A678" t="s">
        <v>3768</v>
      </c>
      <c r="B678" t="s">
        <v>2044</v>
      </c>
      <c r="C678" t="s">
        <v>3769</v>
      </c>
    </row>
    <row r="679" spans="1:3" ht="12.75">
      <c r="A679" t="s">
        <v>3770</v>
      </c>
      <c r="B679" t="s">
        <v>1779</v>
      </c>
      <c r="C679" t="s">
        <v>3771</v>
      </c>
    </row>
    <row r="680" spans="1:3" ht="12.75">
      <c r="A680" t="s">
        <v>3772</v>
      </c>
      <c r="B680" t="s">
        <v>1783</v>
      </c>
      <c r="C680" t="s">
        <v>3773</v>
      </c>
    </row>
    <row r="681" spans="1:3" ht="12.75">
      <c r="A681" t="s">
        <v>3774</v>
      </c>
      <c r="B681" t="s">
        <v>1787</v>
      </c>
      <c r="C681" t="s">
        <v>3775</v>
      </c>
    </row>
    <row r="682" spans="1:3" ht="12.75">
      <c r="A682" t="s">
        <v>3776</v>
      </c>
      <c r="B682" t="s">
        <v>1089</v>
      </c>
      <c r="C682" t="s">
        <v>3777</v>
      </c>
    </row>
    <row r="683" spans="1:3" ht="12.75">
      <c r="A683" t="s">
        <v>3778</v>
      </c>
      <c r="B683" t="s">
        <v>1741</v>
      </c>
      <c r="C683" t="s">
        <v>3779</v>
      </c>
    </row>
    <row r="684" spans="1:3" ht="12.75">
      <c r="A684" t="s">
        <v>3780</v>
      </c>
      <c r="B684" t="s">
        <v>1170</v>
      </c>
      <c r="C684" t="s">
        <v>3781</v>
      </c>
    </row>
    <row r="685" spans="1:3" ht="12.75">
      <c r="A685" t="s">
        <v>3782</v>
      </c>
      <c r="B685" t="s">
        <v>1059</v>
      </c>
      <c r="C685" t="s">
        <v>3783</v>
      </c>
    </row>
    <row r="686" spans="1:3" ht="12.75">
      <c r="A686" t="s">
        <v>3784</v>
      </c>
      <c r="B686" t="s">
        <v>1063</v>
      </c>
      <c r="C686" t="s">
        <v>3785</v>
      </c>
    </row>
    <row r="687" spans="1:3" ht="12.75">
      <c r="A687" t="s">
        <v>3786</v>
      </c>
      <c r="B687" t="s">
        <v>974</v>
      </c>
      <c r="C687" t="s">
        <v>3787</v>
      </c>
    </row>
    <row r="688" spans="1:3" ht="12.75">
      <c r="A688" t="s">
        <v>2336</v>
      </c>
      <c r="B688" t="s">
        <v>755</v>
      </c>
      <c r="C688" t="s">
        <v>3321</v>
      </c>
    </row>
    <row r="689" spans="1:3" ht="12.75">
      <c r="A689" t="s">
        <v>2339</v>
      </c>
      <c r="B689" t="s">
        <v>805</v>
      </c>
      <c r="C689" t="s">
        <v>3322</v>
      </c>
    </row>
    <row r="690" spans="1:3" ht="12.75">
      <c r="A690" t="s">
        <v>2342</v>
      </c>
      <c r="B690" t="s">
        <v>775</v>
      </c>
      <c r="C690" t="s">
        <v>3323</v>
      </c>
    </row>
    <row r="691" spans="1:3" ht="12.75">
      <c r="A691" t="s">
        <v>2345</v>
      </c>
      <c r="B691" t="s">
        <v>780</v>
      </c>
      <c r="C691" t="s">
        <v>3324</v>
      </c>
    </row>
    <row r="692" spans="1:3" ht="12.75">
      <c r="A692" t="s">
        <v>2348</v>
      </c>
      <c r="B692" t="s">
        <v>1018</v>
      </c>
      <c r="C692" t="s">
        <v>3325</v>
      </c>
    </row>
    <row r="693" spans="1:3" ht="12.75">
      <c r="A693" t="s">
        <v>2351</v>
      </c>
      <c r="B693" t="s">
        <v>1022</v>
      </c>
      <c r="C693" t="s">
        <v>3326</v>
      </c>
    </row>
    <row r="694" spans="1:3" ht="12.75">
      <c r="A694" t="s">
        <v>2353</v>
      </c>
      <c r="B694" t="s">
        <v>1026</v>
      </c>
      <c r="C694" t="s">
        <v>3327</v>
      </c>
    </row>
    <row r="695" spans="1:3" ht="12.75">
      <c r="A695" t="s">
        <v>2355</v>
      </c>
      <c r="B695" t="s">
        <v>1030</v>
      </c>
      <c r="C695" t="s">
        <v>3328</v>
      </c>
    </row>
    <row r="696" spans="1:3" ht="12.75">
      <c r="A696" t="s">
        <v>2357</v>
      </c>
      <c r="B696" t="s">
        <v>2358</v>
      </c>
      <c r="C696" t="s">
        <v>3329</v>
      </c>
    </row>
    <row r="697" spans="1:3" ht="12.75">
      <c r="A697" t="s">
        <v>2361</v>
      </c>
      <c r="B697" t="s">
        <v>2362</v>
      </c>
      <c r="C697" t="s">
        <v>3330</v>
      </c>
    </row>
    <row r="698" spans="1:3" ht="12.75">
      <c r="A698" t="s">
        <v>2364</v>
      </c>
      <c r="B698" t="s">
        <v>2365</v>
      </c>
      <c r="C698" t="s">
        <v>2221</v>
      </c>
    </row>
    <row r="699" spans="1:3" ht="12.75">
      <c r="A699" t="s">
        <v>2368</v>
      </c>
      <c r="B699" t="s">
        <v>2369</v>
      </c>
      <c r="C699" t="s">
        <v>2224</v>
      </c>
    </row>
    <row r="700" spans="1:3" ht="12.75">
      <c r="A700" t="s">
        <v>2372</v>
      </c>
      <c r="B700" t="s">
        <v>2373</v>
      </c>
      <c r="C700" t="s">
        <v>3331</v>
      </c>
    </row>
    <row r="701" spans="1:3" ht="12.75">
      <c r="A701" t="s">
        <v>2376</v>
      </c>
      <c r="B701" t="s">
        <v>2377</v>
      </c>
      <c r="C701" t="s">
        <v>2230</v>
      </c>
    </row>
    <row r="702" spans="1:3" ht="12.75">
      <c r="A702" t="s">
        <v>2380</v>
      </c>
      <c r="B702" t="s">
        <v>2381</v>
      </c>
      <c r="C702" t="s">
        <v>2233</v>
      </c>
    </row>
    <row r="703" spans="1:3" ht="12.75">
      <c r="A703" t="s">
        <v>2384</v>
      </c>
      <c r="B703" t="s">
        <v>2385</v>
      </c>
      <c r="C703" t="s">
        <v>2236</v>
      </c>
    </row>
    <row r="704" spans="1:3" ht="12.75">
      <c r="A704" t="s">
        <v>2388</v>
      </c>
      <c r="B704" t="s">
        <v>2389</v>
      </c>
      <c r="C704" t="s">
        <v>2004</v>
      </c>
    </row>
    <row r="705" spans="1:3" ht="12.75">
      <c r="A705" t="s">
        <v>2392</v>
      </c>
      <c r="B705" t="s">
        <v>2393</v>
      </c>
      <c r="C705" t="s">
        <v>3332</v>
      </c>
    </row>
    <row r="706" spans="1:3" ht="12.75">
      <c r="A706" t="s">
        <v>2395</v>
      </c>
      <c r="B706" t="s">
        <v>2396</v>
      </c>
      <c r="C706" t="s">
        <v>1995</v>
      </c>
    </row>
    <row r="707" spans="1:3" ht="12.75">
      <c r="A707" t="s">
        <v>2398</v>
      </c>
      <c r="B707" t="s">
        <v>2399</v>
      </c>
      <c r="C707" t="s">
        <v>2001</v>
      </c>
    </row>
    <row r="708" spans="1:3" ht="12.75">
      <c r="A708" t="s">
        <v>2402</v>
      </c>
      <c r="B708" t="s">
        <v>2403</v>
      </c>
      <c r="C708" t="s">
        <v>1998</v>
      </c>
    </row>
    <row r="709" spans="1:3" ht="12.75">
      <c r="A709" t="s">
        <v>2406</v>
      </c>
      <c r="B709" t="s">
        <v>2407</v>
      </c>
      <c r="C709" t="s">
        <v>2004</v>
      </c>
    </row>
    <row r="710" spans="1:3" ht="12.75">
      <c r="A710" t="s">
        <v>2410</v>
      </c>
      <c r="B710" t="s">
        <v>2411</v>
      </c>
      <c r="C710" t="s">
        <v>3333</v>
      </c>
    </row>
    <row r="711" spans="1:3" ht="12.75">
      <c r="A711" t="s">
        <v>2414</v>
      </c>
      <c r="B711" t="s">
        <v>2415</v>
      </c>
      <c r="C711" t="s">
        <v>3334</v>
      </c>
    </row>
    <row r="712" spans="1:3" ht="12.75">
      <c r="A712" t="s">
        <v>2418</v>
      </c>
      <c r="B712" t="s">
        <v>2419</v>
      </c>
      <c r="C712" t="s">
        <v>3335</v>
      </c>
    </row>
    <row r="713" spans="1:3" ht="12.75">
      <c r="A713" t="s">
        <v>2422</v>
      </c>
      <c r="B713" t="s">
        <v>2423</v>
      </c>
      <c r="C713" t="s">
        <v>3336</v>
      </c>
    </row>
    <row r="714" spans="1:3" ht="12.75">
      <c r="A714" t="s">
        <v>2426</v>
      </c>
      <c r="B714" t="s">
        <v>2427</v>
      </c>
      <c r="C714" t="s">
        <v>3337</v>
      </c>
    </row>
    <row r="715" spans="1:3" ht="12.75">
      <c r="A715" t="s">
        <v>2430</v>
      </c>
      <c r="B715" t="s">
        <v>2431</v>
      </c>
      <c r="C715" t="s">
        <v>3338</v>
      </c>
    </row>
    <row r="716" spans="1:3" ht="12.75">
      <c r="A716" t="s">
        <v>2434</v>
      </c>
      <c r="B716" t="s">
        <v>2435</v>
      </c>
      <c r="C716" t="s">
        <v>3339</v>
      </c>
    </row>
    <row r="717" spans="1:3" ht="12.75">
      <c r="A717" t="s">
        <v>2437</v>
      </c>
      <c r="B717" t="s">
        <v>2438</v>
      </c>
      <c r="C717" t="s">
        <v>3340</v>
      </c>
    </row>
    <row r="718" spans="1:3" ht="12.75">
      <c r="A718" t="s">
        <v>2440</v>
      </c>
      <c r="B718" t="s">
        <v>2441</v>
      </c>
      <c r="C718" t="s">
        <v>3341</v>
      </c>
    </row>
    <row r="719" spans="1:3" ht="12.75">
      <c r="A719" t="s">
        <v>2444</v>
      </c>
      <c r="B719" t="s">
        <v>2445</v>
      </c>
      <c r="C719" t="s">
        <v>3342</v>
      </c>
    </row>
    <row r="720" spans="1:3" ht="12.75">
      <c r="A720" t="s">
        <v>2447</v>
      </c>
      <c r="B720" t="s">
        <v>2448</v>
      </c>
      <c r="C720" t="s">
        <v>3343</v>
      </c>
    </row>
    <row r="721" spans="1:3" ht="12.75">
      <c r="A721" t="s">
        <v>2450</v>
      </c>
      <c r="B721" t="s">
        <v>2451</v>
      </c>
      <c r="C721" t="s">
        <v>3344</v>
      </c>
    </row>
    <row r="722" spans="1:3" ht="12.75">
      <c r="A722" t="s">
        <v>2453</v>
      </c>
      <c r="B722" t="s">
        <v>2454</v>
      </c>
      <c r="C722" t="s">
        <v>3345</v>
      </c>
    </row>
    <row r="723" spans="1:3" ht="12.75">
      <c r="A723" t="s">
        <v>2457</v>
      </c>
      <c r="B723" t="s">
        <v>2458</v>
      </c>
      <c r="C723" t="s">
        <v>3346</v>
      </c>
    </row>
    <row r="724" spans="1:3" ht="12.75">
      <c r="A724" t="s">
        <v>2461</v>
      </c>
      <c r="B724" t="s">
        <v>2462</v>
      </c>
      <c r="C724" t="s">
        <v>3347</v>
      </c>
    </row>
    <row r="725" spans="1:3" ht="12.75">
      <c r="A725" t="s">
        <v>2465</v>
      </c>
      <c r="B725" t="s">
        <v>2466</v>
      </c>
      <c r="C725" t="s">
        <v>3348</v>
      </c>
    </row>
    <row r="726" spans="1:3" ht="12.75">
      <c r="A726" t="s">
        <v>2469</v>
      </c>
      <c r="B726" t="s">
        <v>2470</v>
      </c>
      <c r="C726" t="s">
        <v>3349</v>
      </c>
    </row>
    <row r="727" spans="1:3" ht="12.75">
      <c r="A727" t="s">
        <v>3788</v>
      </c>
      <c r="B727" t="s">
        <v>755</v>
      </c>
      <c r="C727" t="s">
        <v>3789</v>
      </c>
    </row>
    <row r="728" spans="1:3" ht="12.75">
      <c r="A728" t="s">
        <v>3790</v>
      </c>
      <c r="B728" t="s">
        <v>805</v>
      </c>
      <c r="C728" t="s">
        <v>3791</v>
      </c>
    </row>
    <row r="729" spans="1:3" ht="12.75">
      <c r="A729" t="s">
        <v>3792</v>
      </c>
      <c r="B729" t="s">
        <v>775</v>
      </c>
      <c r="C729" t="s">
        <v>3793</v>
      </c>
    </row>
    <row r="730" spans="1:3" ht="12.75">
      <c r="A730" t="s">
        <v>3794</v>
      </c>
      <c r="B730" t="s">
        <v>852</v>
      </c>
      <c r="C730" t="s">
        <v>3795</v>
      </c>
    </row>
    <row r="731" spans="1:3" ht="12.75">
      <c r="A731" t="s">
        <v>3796</v>
      </c>
      <c r="B731" t="s">
        <v>857</v>
      </c>
      <c r="C731" t="s">
        <v>3797</v>
      </c>
    </row>
    <row r="732" spans="1:3" ht="12.75">
      <c r="A732" t="s">
        <v>3798</v>
      </c>
      <c r="B732" t="s">
        <v>862</v>
      </c>
      <c r="C732" t="s">
        <v>3799</v>
      </c>
    </row>
    <row r="733" spans="1:3" ht="12.75">
      <c r="A733" t="s">
        <v>3800</v>
      </c>
      <c r="B733" t="s">
        <v>649</v>
      </c>
      <c r="C733" t="s">
        <v>3801</v>
      </c>
    </row>
    <row r="734" spans="1:3" ht="12.75">
      <c r="A734" t="s">
        <v>1088</v>
      </c>
      <c r="B734" t="s">
        <v>785</v>
      </c>
      <c r="C734" t="s">
        <v>3802</v>
      </c>
    </row>
    <row r="735" spans="1:3" ht="12.75">
      <c r="A735" t="s">
        <v>3803</v>
      </c>
      <c r="B735" t="s">
        <v>790</v>
      </c>
      <c r="C735" t="s">
        <v>3804</v>
      </c>
    </row>
    <row r="736" spans="1:3" ht="12.75">
      <c r="A736" t="s">
        <v>1092</v>
      </c>
      <c r="B736" t="s">
        <v>1093</v>
      </c>
      <c r="C736" t="s">
        <v>1094</v>
      </c>
    </row>
    <row r="737" spans="1:3" ht="12.75">
      <c r="A737" t="s">
        <v>3805</v>
      </c>
      <c r="B737" t="s">
        <v>3806</v>
      </c>
      <c r="C737" t="s">
        <v>3807</v>
      </c>
    </row>
    <row r="738" spans="1:3" ht="12.75">
      <c r="A738" t="s">
        <v>1097</v>
      </c>
      <c r="B738" t="s">
        <v>1098</v>
      </c>
      <c r="C738" t="s">
        <v>1099</v>
      </c>
    </row>
    <row r="739" spans="1:3" ht="12.75">
      <c r="A739" t="s">
        <v>3808</v>
      </c>
      <c r="B739" t="s">
        <v>2208</v>
      </c>
      <c r="C739" t="s">
        <v>3809</v>
      </c>
    </row>
    <row r="740" spans="1:3" ht="12.75">
      <c r="A740" t="s">
        <v>1102</v>
      </c>
      <c r="B740" t="s">
        <v>1103</v>
      </c>
      <c r="C740" t="s">
        <v>1104</v>
      </c>
    </row>
    <row r="741" spans="1:3" ht="12.75">
      <c r="A741" t="s">
        <v>3810</v>
      </c>
      <c r="B741" t="s">
        <v>3811</v>
      </c>
      <c r="C741" t="s">
        <v>3812</v>
      </c>
    </row>
    <row r="742" spans="1:3" ht="12.75">
      <c r="A742" t="s">
        <v>1107</v>
      </c>
      <c r="B742" t="s">
        <v>1063</v>
      </c>
      <c r="C742" t="s">
        <v>1108</v>
      </c>
    </row>
    <row r="743" spans="1:3" ht="12.75">
      <c r="A743" t="s">
        <v>1111</v>
      </c>
      <c r="B743" t="s">
        <v>1067</v>
      </c>
      <c r="C743" t="s">
        <v>1112</v>
      </c>
    </row>
    <row r="744" spans="1:3" ht="12.75">
      <c r="A744" t="s">
        <v>1115</v>
      </c>
      <c r="B744" t="s">
        <v>1116</v>
      </c>
      <c r="C744" t="s">
        <v>1117</v>
      </c>
    </row>
    <row r="745" spans="1:3" ht="12.75">
      <c r="A745" t="s">
        <v>3813</v>
      </c>
      <c r="B745" t="s">
        <v>974</v>
      </c>
      <c r="C745" t="s">
        <v>3814</v>
      </c>
    </row>
    <row r="746" spans="1:3" ht="12.75">
      <c r="A746" t="s">
        <v>3815</v>
      </c>
      <c r="B746" t="s">
        <v>986</v>
      </c>
      <c r="C746" t="s">
        <v>3816</v>
      </c>
    </row>
    <row r="747" spans="1:3" ht="12.75">
      <c r="A747" t="s">
        <v>3817</v>
      </c>
      <c r="B747" t="s">
        <v>649</v>
      </c>
      <c r="C747" t="s">
        <v>3818</v>
      </c>
    </row>
    <row r="748" spans="1:3" ht="12.75">
      <c r="A748" t="s">
        <v>3819</v>
      </c>
      <c r="B748" t="s">
        <v>974</v>
      </c>
      <c r="C748" t="s">
        <v>3820</v>
      </c>
    </row>
    <row r="749" spans="1:3" ht="12.75">
      <c r="A749" t="s">
        <v>3821</v>
      </c>
      <c r="B749" t="s">
        <v>986</v>
      </c>
      <c r="C749" t="s">
        <v>3822</v>
      </c>
    </row>
    <row r="750" spans="1:3" ht="12.75">
      <c r="A750" t="s">
        <v>3823</v>
      </c>
      <c r="B750" t="s">
        <v>649</v>
      </c>
      <c r="C750" t="s">
        <v>3824</v>
      </c>
    </row>
    <row r="751" spans="1:3" ht="12.75">
      <c r="A751" t="s">
        <v>3825</v>
      </c>
      <c r="B751" t="s">
        <v>974</v>
      </c>
      <c r="C751" t="s">
        <v>3826</v>
      </c>
    </row>
    <row r="752" spans="1:3" ht="12.75">
      <c r="A752" t="s">
        <v>3827</v>
      </c>
      <c r="B752" t="s">
        <v>755</v>
      </c>
      <c r="C752" t="s">
        <v>1545</v>
      </c>
    </row>
    <row r="753" spans="1:3" ht="12.75">
      <c r="A753" t="s">
        <v>3828</v>
      </c>
      <c r="B753" t="s">
        <v>805</v>
      </c>
      <c r="C753" t="s">
        <v>3829</v>
      </c>
    </row>
    <row r="754" spans="1:3" ht="12.75">
      <c r="A754" t="s">
        <v>3830</v>
      </c>
      <c r="B754" t="s">
        <v>775</v>
      </c>
      <c r="C754" t="s">
        <v>1551</v>
      </c>
    </row>
    <row r="755" spans="1:3" ht="12.75">
      <c r="A755" t="s">
        <v>3831</v>
      </c>
      <c r="B755" t="s">
        <v>780</v>
      </c>
      <c r="C755" t="s">
        <v>1554</v>
      </c>
    </row>
    <row r="756" spans="1:3" ht="12.75">
      <c r="A756" t="s">
        <v>3832</v>
      </c>
      <c r="B756" t="s">
        <v>1018</v>
      </c>
      <c r="C756" t="s">
        <v>1557</v>
      </c>
    </row>
    <row r="757" spans="1:3" ht="12.75">
      <c r="A757" t="s">
        <v>3833</v>
      </c>
      <c r="B757" t="s">
        <v>1022</v>
      </c>
      <c r="C757" t="s">
        <v>1560</v>
      </c>
    </row>
    <row r="758" spans="1:3" ht="12.75">
      <c r="A758" t="s">
        <v>3834</v>
      </c>
      <c r="B758" t="s">
        <v>1026</v>
      </c>
      <c r="C758" t="s">
        <v>1564</v>
      </c>
    </row>
    <row r="759" spans="1:3" ht="12.75">
      <c r="A759" t="s">
        <v>3835</v>
      </c>
      <c r="B759" t="s">
        <v>1030</v>
      </c>
      <c r="C759" t="s">
        <v>1568</v>
      </c>
    </row>
    <row r="760" spans="1:3" ht="12.75">
      <c r="A760" t="s">
        <v>3836</v>
      </c>
      <c r="B760" t="s">
        <v>986</v>
      </c>
      <c r="C760" t="s">
        <v>1284</v>
      </c>
    </row>
    <row r="761" spans="1:3" ht="12.75">
      <c r="A761" t="s">
        <v>3837</v>
      </c>
      <c r="B761" t="s">
        <v>852</v>
      </c>
      <c r="C761" t="s">
        <v>3208</v>
      </c>
    </row>
    <row r="762" spans="1:3" ht="12.75">
      <c r="A762" t="s">
        <v>3838</v>
      </c>
      <c r="B762" t="s">
        <v>857</v>
      </c>
      <c r="C762" t="s">
        <v>3214</v>
      </c>
    </row>
    <row r="763" spans="1:3" ht="12.75">
      <c r="A763" t="s">
        <v>3839</v>
      </c>
      <c r="B763" t="s">
        <v>862</v>
      </c>
      <c r="C763" t="s">
        <v>3220</v>
      </c>
    </row>
    <row r="764" spans="1:3" ht="12.75">
      <c r="A764" t="s">
        <v>3840</v>
      </c>
      <c r="B764" t="s">
        <v>868</v>
      </c>
      <c r="C764" t="s">
        <v>3222</v>
      </c>
    </row>
    <row r="765" spans="1:3" ht="12.75">
      <c r="A765" t="s">
        <v>3841</v>
      </c>
      <c r="B765" t="s">
        <v>873</v>
      </c>
      <c r="C765" t="s">
        <v>3281</v>
      </c>
    </row>
    <row r="766" spans="1:3" ht="12.75">
      <c r="A766" t="s">
        <v>3842</v>
      </c>
      <c r="B766" t="s">
        <v>649</v>
      </c>
      <c r="C766" t="s">
        <v>3843</v>
      </c>
    </row>
    <row r="767" spans="1:3" ht="12.75">
      <c r="A767" t="s">
        <v>3844</v>
      </c>
      <c r="B767" t="s">
        <v>1089</v>
      </c>
      <c r="C767" t="s">
        <v>3845</v>
      </c>
    </row>
    <row r="768" spans="1:3" ht="12.75">
      <c r="A768" t="s">
        <v>3846</v>
      </c>
      <c r="B768" t="s">
        <v>1741</v>
      </c>
      <c r="C768" t="s">
        <v>3847</v>
      </c>
    </row>
    <row r="769" spans="1:3" ht="12.75">
      <c r="A769" t="s">
        <v>3848</v>
      </c>
      <c r="B769" t="s">
        <v>974</v>
      </c>
      <c r="C769" t="s">
        <v>3849</v>
      </c>
    </row>
    <row r="770" spans="1:3" ht="12.75">
      <c r="A770" t="s">
        <v>1126</v>
      </c>
      <c r="B770" t="s">
        <v>755</v>
      </c>
      <c r="C770" t="s">
        <v>3850</v>
      </c>
    </row>
    <row r="771" spans="1:3" ht="12.75">
      <c r="A771" t="s">
        <v>1128</v>
      </c>
      <c r="B771" t="s">
        <v>805</v>
      </c>
      <c r="C771" t="s">
        <v>3851</v>
      </c>
    </row>
    <row r="772" spans="1:3" ht="12.75">
      <c r="A772" t="s">
        <v>3852</v>
      </c>
      <c r="B772" t="s">
        <v>986</v>
      </c>
      <c r="C772" t="s">
        <v>3853</v>
      </c>
    </row>
    <row r="773" spans="1:3" ht="12.75">
      <c r="A773" t="s">
        <v>1134</v>
      </c>
      <c r="B773" t="s">
        <v>852</v>
      </c>
      <c r="C773" t="s">
        <v>3854</v>
      </c>
    </row>
    <row r="774" spans="1:3" ht="12.75">
      <c r="A774" t="s">
        <v>1137</v>
      </c>
      <c r="B774" t="s">
        <v>857</v>
      </c>
      <c r="C774" t="s">
        <v>3855</v>
      </c>
    </row>
    <row r="775" spans="1:3" ht="12.75">
      <c r="A775" t="s">
        <v>3856</v>
      </c>
      <c r="B775" t="s">
        <v>649</v>
      </c>
      <c r="C775" t="s">
        <v>3857</v>
      </c>
    </row>
    <row r="776" spans="1:3" ht="12.75">
      <c r="A776" t="s">
        <v>3858</v>
      </c>
      <c r="B776" t="s">
        <v>1089</v>
      </c>
      <c r="C776" t="s">
        <v>3859</v>
      </c>
    </row>
    <row r="777" spans="1:3" ht="12.75">
      <c r="A777" t="s">
        <v>3860</v>
      </c>
      <c r="B777" t="s">
        <v>1741</v>
      </c>
      <c r="C777" t="s">
        <v>3861</v>
      </c>
    </row>
    <row r="778" spans="1:3" ht="12.75">
      <c r="A778" t="s">
        <v>1140</v>
      </c>
      <c r="B778" t="s">
        <v>1170</v>
      </c>
      <c r="C778" t="s">
        <v>3862</v>
      </c>
    </row>
    <row r="779" spans="1:3" ht="12.75">
      <c r="A779" t="s">
        <v>3863</v>
      </c>
      <c r="B779" t="s">
        <v>974</v>
      </c>
      <c r="C779" t="s">
        <v>3864</v>
      </c>
    </row>
    <row r="780" spans="1:3" ht="12.75">
      <c r="A780" t="s">
        <v>1121</v>
      </c>
      <c r="B780" t="s">
        <v>755</v>
      </c>
      <c r="C780" t="s">
        <v>3865</v>
      </c>
    </row>
    <row r="781" spans="1:3" ht="12.75">
      <c r="A781" t="s">
        <v>1123</v>
      </c>
      <c r="B781" t="s">
        <v>805</v>
      </c>
      <c r="C781" t="s">
        <v>3866</v>
      </c>
    </row>
    <row r="782" spans="1:3" ht="12.75">
      <c r="A782" t="s">
        <v>3867</v>
      </c>
      <c r="B782" t="s">
        <v>986</v>
      </c>
      <c r="C782" t="s">
        <v>3853</v>
      </c>
    </row>
    <row r="783" spans="1:3" ht="12.75">
      <c r="A783" t="s">
        <v>3868</v>
      </c>
      <c r="B783" t="s">
        <v>852</v>
      </c>
      <c r="C783" t="s">
        <v>3854</v>
      </c>
    </row>
    <row r="784" spans="1:3" ht="12.75">
      <c r="A784" t="s">
        <v>3869</v>
      </c>
      <c r="B784" t="s">
        <v>857</v>
      </c>
      <c r="C784" t="s">
        <v>3855</v>
      </c>
    </row>
    <row r="785" spans="1:3" ht="12.75">
      <c r="A785" t="s">
        <v>3870</v>
      </c>
      <c r="B785" t="s">
        <v>649</v>
      </c>
      <c r="C785" t="s">
        <v>3871</v>
      </c>
    </row>
    <row r="786" spans="1:3" ht="12.75">
      <c r="A786" t="s">
        <v>3872</v>
      </c>
      <c r="B786" t="s">
        <v>1089</v>
      </c>
      <c r="C786" t="s">
        <v>3873</v>
      </c>
    </row>
    <row r="787" spans="1:3" ht="12.75">
      <c r="A787" t="s">
        <v>3874</v>
      </c>
      <c r="B787" t="s">
        <v>1741</v>
      </c>
      <c r="C787" t="s">
        <v>3875</v>
      </c>
    </row>
    <row r="788" spans="1:3" ht="12.75">
      <c r="A788" t="s">
        <v>1131</v>
      </c>
      <c r="B788" t="s">
        <v>1170</v>
      </c>
      <c r="C788" t="s">
        <v>3876</v>
      </c>
    </row>
    <row r="789" spans="1:3" ht="12.75">
      <c r="A789" t="s">
        <v>3877</v>
      </c>
      <c r="B789" t="s">
        <v>1063</v>
      </c>
      <c r="C789" t="s">
        <v>3878</v>
      </c>
    </row>
    <row r="790" spans="1:3" ht="12.75">
      <c r="A790" t="s">
        <v>3879</v>
      </c>
      <c r="B790" t="s">
        <v>974</v>
      </c>
      <c r="C790" t="s">
        <v>3880</v>
      </c>
    </row>
    <row r="791" spans="1:3" ht="12.75">
      <c r="A791" t="s">
        <v>3881</v>
      </c>
      <c r="B791" t="s">
        <v>755</v>
      </c>
      <c r="C791" t="s">
        <v>3882</v>
      </c>
    </row>
    <row r="792" spans="1:3" ht="12.75">
      <c r="A792" t="s">
        <v>3883</v>
      </c>
      <c r="B792" t="s">
        <v>805</v>
      </c>
      <c r="C792" t="s">
        <v>3884</v>
      </c>
    </row>
    <row r="793" spans="1:3" ht="12.75">
      <c r="A793" t="s">
        <v>1148</v>
      </c>
      <c r="B793" t="s">
        <v>986</v>
      </c>
      <c r="C793" t="s">
        <v>3885</v>
      </c>
    </row>
    <row r="794" spans="1:3" ht="12.75">
      <c r="A794" t="s">
        <v>1163</v>
      </c>
      <c r="B794" t="s">
        <v>1916</v>
      </c>
      <c r="C794" t="s">
        <v>3886</v>
      </c>
    </row>
    <row r="795" spans="1:3" ht="12.75">
      <c r="A795" t="s">
        <v>1166</v>
      </c>
      <c r="B795" t="s">
        <v>1920</v>
      </c>
      <c r="C795" t="s">
        <v>3887</v>
      </c>
    </row>
    <row r="796" spans="1:3" ht="12.75">
      <c r="A796" t="s">
        <v>1151</v>
      </c>
      <c r="B796" t="s">
        <v>3546</v>
      </c>
      <c r="C796" t="s">
        <v>3888</v>
      </c>
    </row>
    <row r="797" spans="1:3" ht="12.75">
      <c r="A797" t="s">
        <v>1157</v>
      </c>
      <c r="B797" t="s">
        <v>3549</v>
      </c>
      <c r="C797" t="s">
        <v>3889</v>
      </c>
    </row>
    <row r="798" spans="1:3" ht="12.75">
      <c r="A798" t="s">
        <v>1145</v>
      </c>
      <c r="B798" t="s">
        <v>649</v>
      </c>
      <c r="C798" t="s">
        <v>3890</v>
      </c>
    </row>
    <row r="799" spans="1:3" ht="12.75">
      <c r="A799" t="s">
        <v>3891</v>
      </c>
      <c r="B799" t="s">
        <v>1089</v>
      </c>
      <c r="C799" t="s">
        <v>3892</v>
      </c>
    </row>
    <row r="800" spans="1:3" ht="12.75">
      <c r="A800" t="s">
        <v>3893</v>
      </c>
      <c r="B800" t="s">
        <v>785</v>
      </c>
      <c r="C800" t="s">
        <v>3894</v>
      </c>
    </row>
    <row r="801" spans="1:3" ht="12.75">
      <c r="A801" t="s">
        <v>3895</v>
      </c>
      <c r="B801" t="s">
        <v>790</v>
      </c>
      <c r="C801" t="s">
        <v>3896</v>
      </c>
    </row>
    <row r="802" spans="1:3" ht="12.75">
      <c r="A802" t="s">
        <v>3897</v>
      </c>
      <c r="B802" t="s">
        <v>795</v>
      </c>
      <c r="C802" t="s">
        <v>3898</v>
      </c>
    </row>
    <row r="803" spans="1:3" ht="12.75">
      <c r="A803" t="s">
        <v>3899</v>
      </c>
      <c r="B803" t="s">
        <v>3900</v>
      </c>
      <c r="C803" t="s">
        <v>3901</v>
      </c>
    </row>
    <row r="804" spans="1:3" ht="12.75">
      <c r="A804" t="s">
        <v>3902</v>
      </c>
      <c r="B804" t="s">
        <v>1741</v>
      </c>
      <c r="C804" t="s">
        <v>3903</v>
      </c>
    </row>
    <row r="805" spans="1:3" ht="12.75">
      <c r="A805" t="s">
        <v>3904</v>
      </c>
      <c r="B805" t="s">
        <v>974</v>
      </c>
      <c r="C805" t="s">
        <v>3905</v>
      </c>
    </row>
    <row r="806" spans="1:3" ht="12.75">
      <c r="A806" t="s">
        <v>3906</v>
      </c>
      <c r="B806" t="s">
        <v>986</v>
      </c>
      <c r="C806" t="s">
        <v>3907</v>
      </c>
    </row>
    <row r="807" spans="1:3" ht="12.75">
      <c r="A807" t="s">
        <v>3908</v>
      </c>
      <c r="B807" t="s">
        <v>649</v>
      </c>
      <c r="C807" t="s">
        <v>3909</v>
      </c>
    </row>
    <row r="808" spans="1:3" ht="12.75">
      <c r="A808" t="s">
        <v>3910</v>
      </c>
      <c r="B808" t="s">
        <v>1089</v>
      </c>
      <c r="C808" t="s">
        <v>3911</v>
      </c>
    </row>
    <row r="809" spans="1:3" ht="12.75">
      <c r="A809" t="s">
        <v>3912</v>
      </c>
      <c r="B809" t="s">
        <v>1741</v>
      </c>
      <c r="C809" t="s">
        <v>3913</v>
      </c>
    </row>
    <row r="810" spans="1:3" ht="12.75">
      <c r="A810" t="s">
        <v>1172</v>
      </c>
      <c r="B810" t="s">
        <v>3422</v>
      </c>
      <c r="C810" t="s">
        <v>3914</v>
      </c>
    </row>
    <row r="811" spans="1:3" ht="12.75">
      <c r="A811" t="s">
        <v>1176</v>
      </c>
      <c r="B811" t="s">
        <v>3423</v>
      </c>
      <c r="C811" t="s">
        <v>3915</v>
      </c>
    </row>
    <row r="812" spans="1:3" ht="12.75">
      <c r="A812" t="s">
        <v>3511</v>
      </c>
      <c r="B812" t="s">
        <v>974</v>
      </c>
      <c r="C812" t="s">
        <v>3512</v>
      </c>
    </row>
    <row r="813" spans="1:3" ht="12.75">
      <c r="A813" t="s">
        <v>3514</v>
      </c>
      <c r="B813" t="s">
        <v>755</v>
      </c>
      <c r="C813" t="s">
        <v>3515</v>
      </c>
    </row>
    <row r="814" spans="1:3" ht="12.75">
      <c r="A814" t="s">
        <v>3516</v>
      </c>
      <c r="B814" t="s">
        <v>805</v>
      </c>
      <c r="C814" t="s">
        <v>3517</v>
      </c>
    </row>
    <row r="815" spans="1:3" ht="12.75">
      <c r="A815" t="s">
        <v>3519</v>
      </c>
      <c r="B815" t="s">
        <v>986</v>
      </c>
      <c r="C815" t="s">
        <v>3520</v>
      </c>
    </row>
    <row r="816" spans="1:3" ht="12.75">
      <c r="A816" t="s">
        <v>3521</v>
      </c>
      <c r="B816" t="s">
        <v>852</v>
      </c>
      <c r="C816" t="s">
        <v>3522</v>
      </c>
    </row>
    <row r="817" spans="1:3" ht="12.75">
      <c r="A817" t="s">
        <v>3523</v>
      </c>
      <c r="B817" t="s">
        <v>649</v>
      </c>
      <c r="C817" t="s">
        <v>3524</v>
      </c>
    </row>
    <row r="818" spans="1:3" ht="12.75">
      <c r="A818" t="s">
        <v>3526</v>
      </c>
      <c r="B818" t="s">
        <v>1089</v>
      </c>
      <c r="C818" t="s">
        <v>3916</v>
      </c>
    </row>
    <row r="819" spans="1:3" ht="12.75">
      <c r="A819" t="s">
        <v>3527</v>
      </c>
      <c r="B819" t="s">
        <v>1741</v>
      </c>
      <c r="C819" t="s">
        <v>3917</v>
      </c>
    </row>
    <row r="820" spans="1:3" ht="12.75">
      <c r="A820" t="s">
        <v>3604</v>
      </c>
      <c r="B820" t="s">
        <v>974</v>
      </c>
      <c r="C820" t="s">
        <v>3512</v>
      </c>
    </row>
    <row r="821" spans="1:3" ht="12.75">
      <c r="A821" t="s">
        <v>3606</v>
      </c>
      <c r="B821" t="s">
        <v>755</v>
      </c>
      <c r="C821" t="s">
        <v>3515</v>
      </c>
    </row>
    <row r="822" spans="1:3" ht="12.75">
      <c r="A822" t="s">
        <v>3607</v>
      </c>
      <c r="B822" t="s">
        <v>805</v>
      </c>
      <c r="C822" t="s">
        <v>3517</v>
      </c>
    </row>
    <row r="823" spans="1:3" ht="12.75">
      <c r="A823" t="s">
        <v>3608</v>
      </c>
      <c r="B823" t="s">
        <v>986</v>
      </c>
      <c r="C823" t="s">
        <v>3520</v>
      </c>
    </row>
    <row r="824" spans="1:3" ht="12.75">
      <c r="A824" t="s">
        <v>3609</v>
      </c>
      <c r="B824" t="s">
        <v>852</v>
      </c>
      <c r="C824" t="s">
        <v>3522</v>
      </c>
    </row>
    <row r="825" spans="1:3" ht="12.75">
      <c r="A825" t="s">
        <v>3610</v>
      </c>
      <c r="B825" t="s">
        <v>649</v>
      </c>
      <c r="C825" t="s">
        <v>3524</v>
      </c>
    </row>
    <row r="826" spans="1:3" ht="12.75">
      <c r="A826" t="s">
        <v>3612</v>
      </c>
      <c r="B826" t="s">
        <v>1089</v>
      </c>
      <c r="C826" t="s">
        <v>3916</v>
      </c>
    </row>
    <row r="827" spans="1:3" ht="12.75">
      <c r="A827" t="s">
        <v>3613</v>
      </c>
      <c r="B827" t="s">
        <v>1741</v>
      </c>
      <c r="C827" t="s">
        <v>3917</v>
      </c>
    </row>
    <row r="828" spans="1:3" ht="12.75">
      <c r="A828" t="s">
        <v>3528</v>
      </c>
      <c r="B828" t="s">
        <v>974</v>
      </c>
      <c r="C828" t="s">
        <v>3529</v>
      </c>
    </row>
    <row r="829" spans="1:3" ht="12.75">
      <c r="A829" t="s">
        <v>3530</v>
      </c>
      <c r="B829" t="s">
        <v>755</v>
      </c>
      <c r="C829" t="s">
        <v>3531</v>
      </c>
    </row>
    <row r="830" spans="1:3" ht="12.75">
      <c r="A830" t="s">
        <v>3532</v>
      </c>
      <c r="B830" t="s">
        <v>986</v>
      </c>
      <c r="C830" t="s">
        <v>3533</v>
      </c>
    </row>
    <row r="831" spans="1:3" ht="12.75">
      <c r="A831" t="s">
        <v>3535</v>
      </c>
      <c r="B831" t="s">
        <v>852</v>
      </c>
      <c r="C831" t="s">
        <v>3536</v>
      </c>
    </row>
    <row r="832" spans="1:3" ht="12.75">
      <c r="A832" t="s">
        <v>3538</v>
      </c>
      <c r="B832" t="s">
        <v>1916</v>
      </c>
      <c r="C832" t="s">
        <v>3539</v>
      </c>
    </row>
    <row r="833" spans="1:3" ht="12.75">
      <c r="A833" t="s">
        <v>3540</v>
      </c>
      <c r="B833" t="s">
        <v>1920</v>
      </c>
      <c r="C833" t="s">
        <v>3541</v>
      </c>
    </row>
    <row r="834" spans="1:3" ht="12.75">
      <c r="A834" t="s">
        <v>3542</v>
      </c>
      <c r="B834" t="s">
        <v>857</v>
      </c>
      <c r="C834" t="s">
        <v>3543</v>
      </c>
    </row>
    <row r="835" spans="1:3" ht="12.75">
      <c r="A835" t="s">
        <v>3545</v>
      </c>
      <c r="B835" t="s">
        <v>3546</v>
      </c>
      <c r="C835" t="s">
        <v>3547</v>
      </c>
    </row>
    <row r="836" spans="1:3" ht="12.75">
      <c r="A836" t="s">
        <v>3548</v>
      </c>
      <c r="B836" t="s">
        <v>3549</v>
      </c>
      <c r="C836" t="s">
        <v>3550</v>
      </c>
    </row>
    <row r="837" spans="1:3" ht="12.75">
      <c r="A837" t="s">
        <v>3551</v>
      </c>
      <c r="B837" t="s">
        <v>862</v>
      </c>
      <c r="C837" t="s">
        <v>3552</v>
      </c>
    </row>
    <row r="838" spans="1:3" ht="12.75">
      <c r="A838" t="s">
        <v>3554</v>
      </c>
      <c r="B838" t="s">
        <v>1040</v>
      </c>
      <c r="C838" t="s">
        <v>3555</v>
      </c>
    </row>
    <row r="839" spans="1:3" ht="12.75">
      <c r="A839" t="s">
        <v>3556</v>
      </c>
      <c r="B839" t="s">
        <v>1044</v>
      </c>
      <c r="C839" t="s">
        <v>3557</v>
      </c>
    </row>
    <row r="840" spans="1:3" ht="12.75">
      <c r="A840" t="s">
        <v>3558</v>
      </c>
      <c r="B840" t="s">
        <v>649</v>
      </c>
      <c r="C840" t="s">
        <v>3559</v>
      </c>
    </row>
    <row r="841" spans="1:3" ht="12.75">
      <c r="A841" t="s">
        <v>3614</v>
      </c>
      <c r="B841" t="s">
        <v>974</v>
      </c>
      <c r="C841" t="s">
        <v>3529</v>
      </c>
    </row>
    <row r="842" spans="1:3" ht="12.75">
      <c r="A842" t="s">
        <v>3615</v>
      </c>
      <c r="B842" t="s">
        <v>755</v>
      </c>
      <c r="C842" t="s">
        <v>3531</v>
      </c>
    </row>
    <row r="843" spans="1:3" ht="12.75">
      <c r="A843" t="s">
        <v>3616</v>
      </c>
      <c r="B843" t="s">
        <v>986</v>
      </c>
      <c r="C843" t="s">
        <v>3918</v>
      </c>
    </row>
    <row r="844" spans="1:3" ht="12.75">
      <c r="A844" t="s">
        <v>3619</v>
      </c>
      <c r="B844" t="s">
        <v>852</v>
      </c>
      <c r="C844" t="s">
        <v>3536</v>
      </c>
    </row>
    <row r="845" spans="1:3" ht="12.75">
      <c r="A845" t="s">
        <v>3621</v>
      </c>
      <c r="B845" t="s">
        <v>1916</v>
      </c>
      <c r="C845" t="s">
        <v>3539</v>
      </c>
    </row>
    <row r="846" spans="1:3" ht="12.75">
      <c r="A846" t="s">
        <v>3622</v>
      </c>
      <c r="B846" t="s">
        <v>1920</v>
      </c>
      <c r="C846" t="s">
        <v>3541</v>
      </c>
    </row>
    <row r="847" spans="1:3" ht="12.75">
      <c r="A847" t="s">
        <v>3623</v>
      </c>
      <c r="B847" t="s">
        <v>857</v>
      </c>
      <c r="C847" t="s">
        <v>3543</v>
      </c>
    </row>
    <row r="848" spans="1:3" ht="12.75">
      <c r="A848" t="s">
        <v>3625</v>
      </c>
      <c r="B848" t="s">
        <v>3546</v>
      </c>
      <c r="C848" t="s">
        <v>3626</v>
      </c>
    </row>
    <row r="849" spans="1:3" ht="12.75">
      <c r="A849" t="s">
        <v>3627</v>
      </c>
      <c r="B849" t="s">
        <v>3549</v>
      </c>
      <c r="C849" t="s">
        <v>3628</v>
      </c>
    </row>
    <row r="850" spans="1:3" ht="12.75">
      <c r="A850" t="s">
        <v>3629</v>
      </c>
      <c r="B850" t="s">
        <v>862</v>
      </c>
      <c r="C850" t="s">
        <v>3552</v>
      </c>
    </row>
    <row r="851" spans="1:3" ht="12.75">
      <c r="A851" t="s">
        <v>3631</v>
      </c>
      <c r="B851" t="s">
        <v>1040</v>
      </c>
      <c r="C851" t="s">
        <v>3632</v>
      </c>
    </row>
    <row r="852" spans="1:3" ht="12.75">
      <c r="A852" t="s">
        <v>3633</v>
      </c>
      <c r="B852" t="s">
        <v>1044</v>
      </c>
      <c r="C852" t="s">
        <v>3634</v>
      </c>
    </row>
    <row r="853" spans="1:3" ht="12.75">
      <c r="A853" t="s">
        <v>3635</v>
      </c>
      <c r="B853" t="s">
        <v>649</v>
      </c>
      <c r="C853" t="s">
        <v>3636</v>
      </c>
    </row>
    <row r="854" spans="1:3" ht="12.75">
      <c r="A854" t="s">
        <v>1265</v>
      </c>
      <c r="B854" t="s">
        <v>755</v>
      </c>
      <c r="C854" t="s">
        <v>1266</v>
      </c>
    </row>
    <row r="855" spans="1:3" ht="12.75">
      <c r="A855" t="s">
        <v>1269</v>
      </c>
      <c r="B855" t="s">
        <v>805</v>
      </c>
      <c r="C855" t="s">
        <v>1270</v>
      </c>
    </row>
    <row r="856" spans="1:3" ht="12.75">
      <c r="A856" t="s">
        <v>1273</v>
      </c>
      <c r="B856" t="s">
        <v>775</v>
      </c>
      <c r="C856" t="s">
        <v>1274</v>
      </c>
    </row>
    <row r="857" spans="1:3" ht="12.75">
      <c r="A857" t="s">
        <v>1277</v>
      </c>
      <c r="B857" t="s">
        <v>780</v>
      </c>
      <c r="C857" t="s">
        <v>1278</v>
      </c>
    </row>
    <row r="858" spans="1:3" ht="12.75">
      <c r="A858" t="s">
        <v>1281</v>
      </c>
      <c r="B858" t="s">
        <v>1018</v>
      </c>
      <c r="C858" t="s">
        <v>1282</v>
      </c>
    </row>
    <row r="859" spans="1:3" ht="12.75">
      <c r="A859" t="s">
        <v>1285</v>
      </c>
      <c r="B859" t="s">
        <v>1022</v>
      </c>
      <c r="C859" t="s">
        <v>1286</v>
      </c>
    </row>
    <row r="860" spans="1:3" ht="12.75">
      <c r="A860" t="s">
        <v>1289</v>
      </c>
      <c r="B860" t="s">
        <v>1026</v>
      </c>
      <c r="C860" t="s">
        <v>1290</v>
      </c>
    </row>
    <row r="861" spans="1:3" ht="12.75">
      <c r="A861" t="s">
        <v>1293</v>
      </c>
      <c r="B861" t="s">
        <v>1030</v>
      </c>
      <c r="C861" t="s">
        <v>1294</v>
      </c>
    </row>
    <row r="862" spans="1:3" ht="12.75">
      <c r="A862" t="s">
        <v>1296</v>
      </c>
      <c r="B862" t="s">
        <v>2358</v>
      </c>
      <c r="C862" t="s">
        <v>1297</v>
      </c>
    </row>
    <row r="863" spans="1:3" ht="12.75">
      <c r="A863" t="s">
        <v>1299</v>
      </c>
      <c r="B863" t="s">
        <v>2362</v>
      </c>
      <c r="C863" t="s">
        <v>1300</v>
      </c>
    </row>
    <row r="864" spans="1:3" ht="12.75">
      <c r="A864" t="s">
        <v>1303</v>
      </c>
      <c r="B864" t="s">
        <v>2393</v>
      </c>
      <c r="C864" t="s">
        <v>1304</v>
      </c>
    </row>
    <row r="865" spans="1:3" ht="12.75">
      <c r="A865" t="s">
        <v>1307</v>
      </c>
      <c r="B865" t="s">
        <v>2396</v>
      </c>
      <c r="C865" t="s">
        <v>1308</v>
      </c>
    </row>
    <row r="866" spans="1:3" ht="12.75">
      <c r="A866" t="s">
        <v>1311</v>
      </c>
      <c r="B866" t="s">
        <v>2411</v>
      </c>
      <c r="C866" t="s">
        <v>1312</v>
      </c>
    </row>
    <row r="867" spans="1:3" ht="12.75">
      <c r="A867" t="s">
        <v>3919</v>
      </c>
      <c r="B867" t="s">
        <v>2415</v>
      </c>
      <c r="C867" t="s">
        <v>3920</v>
      </c>
    </row>
    <row r="868" spans="1:3" ht="12.75">
      <c r="A868" t="s">
        <v>1315</v>
      </c>
      <c r="B868" t="s">
        <v>852</v>
      </c>
      <c r="C868" t="s">
        <v>1316</v>
      </c>
    </row>
    <row r="869" spans="1:3" ht="12.75">
      <c r="A869" t="s">
        <v>1319</v>
      </c>
      <c r="B869" t="s">
        <v>857</v>
      </c>
      <c r="C869" t="s">
        <v>1320</v>
      </c>
    </row>
    <row r="870" spans="1:3" ht="12.75">
      <c r="A870" t="s">
        <v>1323</v>
      </c>
      <c r="B870" t="s">
        <v>862</v>
      </c>
      <c r="C870" t="s">
        <v>1324</v>
      </c>
    </row>
    <row r="871" spans="1:3" ht="12.75">
      <c r="A871" t="s">
        <v>1327</v>
      </c>
      <c r="B871" t="s">
        <v>868</v>
      </c>
      <c r="C871" t="s">
        <v>1328</v>
      </c>
    </row>
    <row r="872" spans="1:3" ht="12.75">
      <c r="A872" t="s">
        <v>1331</v>
      </c>
      <c r="B872" t="s">
        <v>873</v>
      </c>
      <c r="C872" t="s">
        <v>1332</v>
      </c>
    </row>
    <row r="873" spans="1:3" ht="12.75">
      <c r="A873" t="s">
        <v>1335</v>
      </c>
      <c r="B873" t="s">
        <v>882</v>
      </c>
      <c r="C873" t="s">
        <v>1336</v>
      </c>
    </row>
    <row r="874" spans="1:3" ht="12.75">
      <c r="A874" t="s">
        <v>1339</v>
      </c>
      <c r="B874" t="s">
        <v>887</v>
      </c>
      <c r="C874" t="s">
        <v>1340</v>
      </c>
    </row>
    <row r="875" spans="1:3" ht="12.75">
      <c r="A875" t="s">
        <v>1343</v>
      </c>
      <c r="B875" t="s">
        <v>2302</v>
      </c>
      <c r="C875" t="s">
        <v>1344</v>
      </c>
    </row>
    <row r="876" spans="1:3" ht="12.75">
      <c r="A876" t="s">
        <v>1347</v>
      </c>
      <c r="B876" t="s">
        <v>2307</v>
      </c>
      <c r="C876" t="s">
        <v>1348</v>
      </c>
    </row>
    <row r="877" spans="1:3" ht="12.75">
      <c r="A877" t="s">
        <v>1351</v>
      </c>
      <c r="B877" t="s">
        <v>3921</v>
      </c>
      <c r="C877" t="s">
        <v>1352</v>
      </c>
    </row>
    <row r="878" spans="1:3" ht="12.75">
      <c r="A878" t="s">
        <v>1355</v>
      </c>
      <c r="B878" t="s">
        <v>3922</v>
      </c>
      <c r="C878" t="s">
        <v>1356</v>
      </c>
    </row>
    <row r="879" spans="1:3" ht="12.75">
      <c r="A879" t="s">
        <v>1359</v>
      </c>
      <c r="B879" t="s">
        <v>3923</v>
      </c>
      <c r="C879" t="s">
        <v>1360</v>
      </c>
    </row>
    <row r="880" spans="1:3" ht="12.75">
      <c r="A880" t="s">
        <v>1363</v>
      </c>
      <c r="B880" t="s">
        <v>3924</v>
      </c>
      <c r="C880" t="s">
        <v>1364</v>
      </c>
    </row>
    <row r="881" spans="1:3" ht="12.75">
      <c r="A881" t="s">
        <v>2315</v>
      </c>
      <c r="B881" t="s">
        <v>2316</v>
      </c>
      <c r="C881" t="s">
        <v>2317</v>
      </c>
    </row>
    <row r="882" spans="1:3" ht="12.75">
      <c r="A882" t="s">
        <v>2318</v>
      </c>
      <c r="B882" t="s">
        <v>2044</v>
      </c>
      <c r="C882" t="s">
        <v>1562</v>
      </c>
    </row>
    <row r="883" spans="1:3" ht="12.75">
      <c r="A883" t="s">
        <v>2319</v>
      </c>
      <c r="B883" t="s">
        <v>1779</v>
      </c>
      <c r="C883" t="s">
        <v>1566</v>
      </c>
    </row>
    <row r="884" spans="1:3" ht="12.75">
      <c r="A884" t="s">
        <v>2320</v>
      </c>
      <c r="B884" t="s">
        <v>1783</v>
      </c>
      <c r="C884" t="s">
        <v>1570</v>
      </c>
    </row>
    <row r="885" spans="1:3" ht="12.75">
      <c r="A885" t="s">
        <v>2321</v>
      </c>
      <c r="B885" t="s">
        <v>1787</v>
      </c>
      <c r="C885" t="s">
        <v>1574</v>
      </c>
    </row>
    <row r="886" spans="1:3" ht="12.75">
      <c r="A886" t="s">
        <v>2322</v>
      </c>
      <c r="B886" t="s">
        <v>2051</v>
      </c>
      <c r="C886" t="s">
        <v>1578</v>
      </c>
    </row>
    <row r="887" spans="1:3" ht="12.75">
      <c r="A887" t="s">
        <v>2323</v>
      </c>
      <c r="B887" t="s">
        <v>2054</v>
      </c>
      <c r="C887" t="s">
        <v>1582</v>
      </c>
    </row>
    <row r="888" spans="1:3" ht="12.75">
      <c r="A888" t="s">
        <v>2324</v>
      </c>
      <c r="B888" t="s">
        <v>2057</v>
      </c>
      <c r="C888" t="s">
        <v>1586</v>
      </c>
    </row>
    <row r="889" spans="1:3" ht="12.75">
      <c r="A889" t="s">
        <v>2325</v>
      </c>
      <c r="B889" t="s">
        <v>2069</v>
      </c>
      <c r="C889" t="s">
        <v>1590</v>
      </c>
    </row>
    <row r="890" spans="1:3" ht="12.75">
      <c r="A890" t="s">
        <v>2326</v>
      </c>
      <c r="B890" t="s">
        <v>2100</v>
      </c>
      <c r="C890" t="s">
        <v>1594</v>
      </c>
    </row>
    <row r="891" spans="1:3" ht="12.75">
      <c r="A891" t="s">
        <v>2327</v>
      </c>
      <c r="B891" t="s">
        <v>2328</v>
      </c>
      <c r="C891" t="s">
        <v>1598</v>
      </c>
    </row>
    <row r="892" spans="1:3" ht="12.75">
      <c r="A892" t="s">
        <v>2329</v>
      </c>
      <c r="B892" t="s">
        <v>2330</v>
      </c>
      <c r="C892" t="s">
        <v>1601</v>
      </c>
    </row>
    <row r="893" spans="1:3" ht="12.75">
      <c r="A893" t="s">
        <v>2331</v>
      </c>
      <c r="B893" t="s">
        <v>2332</v>
      </c>
      <c r="C893" t="s">
        <v>1605</v>
      </c>
    </row>
    <row r="894" spans="1:3" ht="12.75">
      <c r="A894" t="s">
        <v>2333</v>
      </c>
      <c r="B894" t="s">
        <v>2334</v>
      </c>
      <c r="C894" t="s">
        <v>1609</v>
      </c>
    </row>
    <row r="895" spans="1:3" ht="12.75">
      <c r="A895" t="s">
        <v>2473</v>
      </c>
      <c r="B895" t="s">
        <v>2474</v>
      </c>
      <c r="C895" t="s">
        <v>2475</v>
      </c>
    </row>
    <row r="896" spans="1:3" ht="12.75">
      <c r="A896" t="s">
        <v>1367</v>
      </c>
      <c r="B896" t="s">
        <v>785</v>
      </c>
      <c r="C896" t="s">
        <v>2476</v>
      </c>
    </row>
    <row r="897" spans="1:3" ht="12.75">
      <c r="A897" t="s">
        <v>1371</v>
      </c>
      <c r="B897" t="s">
        <v>790</v>
      </c>
      <c r="C897" t="s">
        <v>2477</v>
      </c>
    </row>
    <row r="898" spans="1:3" ht="12.75">
      <c r="A898" t="s">
        <v>1375</v>
      </c>
      <c r="B898" t="s">
        <v>795</v>
      </c>
      <c r="C898" t="s">
        <v>3925</v>
      </c>
    </row>
    <row r="899" spans="1:3" ht="12.75">
      <c r="A899" t="s">
        <v>1379</v>
      </c>
      <c r="B899" t="s">
        <v>3900</v>
      </c>
      <c r="C899" t="s">
        <v>3926</v>
      </c>
    </row>
    <row r="900" spans="1:3" ht="12.75">
      <c r="A900" t="s">
        <v>1383</v>
      </c>
      <c r="B900" t="s">
        <v>3927</v>
      </c>
      <c r="C900" t="s">
        <v>3928</v>
      </c>
    </row>
    <row r="901" spans="1:3" ht="12.75">
      <c r="A901" t="s">
        <v>1387</v>
      </c>
      <c r="B901" t="s">
        <v>3929</v>
      </c>
      <c r="C901" t="s">
        <v>3930</v>
      </c>
    </row>
    <row r="902" spans="1:3" ht="12.75">
      <c r="A902" t="s">
        <v>1391</v>
      </c>
      <c r="B902" t="s">
        <v>3931</v>
      </c>
      <c r="C902" t="s">
        <v>3932</v>
      </c>
    </row>
    <row r="903" spans="1:3" ht="12.75">
      <c r="A903" t="s">
        <v>1395</v>
      </c>
      <c r="B903" t="s">
        <v>3933</v>
      </c>
      <c r="C903" t="s">
        <v>3934</v>
      </c>
    </row>
    <row r="904" spans="1:3" ht="12.75">
      <c r="A904" t="s">
        <v>1399</v>
      </c>
      <c r="B904" t="s">
        <v>3935</v>
      </c>
      <c r="C904" t="s">
        <v>3936</v>
      </c>
    </row>
    <row r="905" spans="1:3" ht="12.75">
      <c r="A905" t="s">
        <v>1403</v>
      </c>
      <c r="B905" t="s">
        <v>3937</v>
      </c>
      <c r="C905" t="s">
        <v>3938</v>
      </c>
    </row>
    <row r="906" spans="1:3" ht="12.75">
      <c r="A906" t="s">
        <v>1407</v>
      </c>
      <c r="B906" t="s">
        <v>3939</v>
      </c>
      <c r="C906" t="s">
        <v>3940</v>
      </c>
    </row>
    <row r="907" spans="1:3" ht="12.75">
      <c r="A907" t="s">
        <v>1411</v>
      </c>
      <c r="B907" t="s">
        <v>3941</v>
      </c>
      <c r="C907" t="s">
        <v>3942</v>
      </c>
    </row>
    <row r="908" spans="1:3" ht="12.75">
      <c r="A908" t="s">
        <v>1415</v>
      </c>
      <c r="B908" t="s">
        <v>3943</v>
      </c>
      <c r="C908" t="s">
        <v>3944</v>
      </c>
    </row>
    <row r="909" spans="1:3" ht="12.75">
      <c r="A909" t="s">
        <v>3945</v>
      </c>
      <c r="B909" t="s">
        <v>3946</v>
      </c>
      <c r="C909" t="s">
        <v>3947</v>
      </c>
    </row>
    <row r="910" spans="1:3" ht="12.75">
      <c r="A910" t="s">
        <v>1419</v>
      </c>
      <c r="B910" t="s">
        <v>1093</v>
      </c>
      <c r="C910" t="s">
        <v>3948</v>
      </c>
    </row>
    <row r="911" spans="1:3" ht="12.75">
      <c r="A911" t="s">
        <v>1423</v>
      </c>
      <c r="B911" t="s">
        <v>3806</v>
      </c>
      <c r="C911" t="s">
        <v>3949</v>
      </c>
    </row>
    <row r="912" spans="1:3" ht="12.75">
      <c r="A912" t="s">
        <v>1427</v>
      </c>
      <c r="B912" t="s">
        <v>1152</v>
      </c>
      <c r="C912" t="s">
        <v>3950</v>
      </c>
    </row>
    <row r="913" spans="1:3" ht="12.75">
      <c r="A913" t="s">
        <v>1431</v>
      </c>
      <c r="B913" t="s">
        <v>3951</v>
      </c>
      <c r="C913" t="s">
        <v>3952</v>
      </c>
    </row>
    <row r="914" spans="1:3" ht="12.75">
      <c r="A914" t="s">
        <v>1435</v>
      </c>
      <c r="B914" t="s">
        <v>1158</v>
      </c>
      <c r="C914" t="s">
        <v>3953</v>
      </c>
    </row>
    <row r="915" spans="1:3" ht="12.75">
      <c r="A915" t="s">
        <v>1439</v>
      </c>
      <c r="B915" t="s">
        <v>1161</v>
      </c>
      <c r="C915" t="s">
        <v>3954</v>
      </c>
    </row>
    <row r="916" spans="1:3" ht="12.75">
      <c r="A916" t="s">
        <v>1443</v>
      </c>
      <c r="B916" t="s">
        <v>3955</v>
      </c>
      <c r="C916" t="s">
        <v>3956</v>
      </c>
    </row>
    <row r="917" spans="1:3" ht="12.75">
      <c r="A917" t="s">
        <v>1447</v>
      </c>
      <c r="B917" t="s">
        <v>3957</v>
      </c>
      <c r="C917" t="s">
        <v>3958</v>
      </c>
    </row>
    <row r="918" spans="1:3" ht="12.75">
      <c r="A918" t="s">
        <v>1451</v>
      </c>
      <c r="B918" t="s">
        <v>3959</v>
      </c>
      <c r="C918" t="s">
        <v>3960</v>
      </c>
    </row>
    <row r="919" spans="1:3" ht="12.75">
      <c r="A919" t="s">
        <v>1455</v>
      </c>
      <c r="B919" t="s">
        <v>3961</v>
      </c>
      <c r="C919" t="s">
        <v>3962</v>
      </c>
    </row>
    <row r="920" spans="1:3" ht="12.75">
      <c r="A920" t="s">
        <v>1459</v>
      </c>
      <c r="B920" t="s">
        <v>3963</v>
      </c>
      <c r="C920" t="s">
        <v>3964</v>
      </c>
    </row>
    <row r="921" spans="1:3" ht="12.75">
      <c r="A921" t="s">
        <v>1463</v>
      </c>
      <c r="B921" t="s">
        <v>3965</v>
      </c>
      <c r="C921" t="s">
        <v>3966</v>
      </c>
    </row>
    <row r="922" spans="1:3" ht="12.75">
      <c r="A922" t="s">
        <v>1467</v>
      </c>
      <c r="B922" t="s">
        <v>3967</v>
      </c>
      <c r="C922" t="s">
        <v>3968</v>
      </c>
    </row>
    <row r="923" spans="1:3" ht="12.75">
      <c r="A923" t="s">
        <v>3969</v>
      </c>
      <c r="B923" t="s">
        <v>3970</v>
      </c>
      <c r="C923" t="s">
        <v>3971</v>
      </c>
    </row>
    <row r="924" spans="1:3" ht="12.75">
      <c r="A924" t="s">
        <v>3972</v>
      </c>
      <c r="B924" t="s">
        <v>1098</v>
      </c>
      <c r="C924" t="s">
        <v>3973</v>
      </c>
    </row>
    <row r="925" spans="1:3" ht="12.75">
      <c r="A925" t="s">
        <v>3974</v>
      </c>
      <c r="B925" t="s">
        <v>2208</v>
      </c>
      <c r="C925" t="s">
        <v>3975</v>
      </c>
    </row>
    <row r="926" spans="1:3" ht="12.75">
      <c r="A926" t="s">
        <v>3976</v>
      </c>
      <c r="B926" t="s">
        <v>2213</v>
      </c>
      <c r="C926" t="s">
        <v>3977</v>
      </c>
    </row>
    <row r="927" spans="1:3" ht="12.75">
      <c r="A927" t="s">
        <v>3978</v>
      </c>
      <c r="B927" t="s">
        <v>3979</v>
      </c>
      <c r="C927" t="s">
        <v>3980</v>
      </c>
    </row>
    <row r="928" spans="1:3" ht="12.75">
      <c r="A928" t="s">
        <v>3981</v>
      </c>
      <c r="B928" t="s">
        <v>3982</v>
      </c>
      <c r="C928" t="s">
        <v>3983</v>
      </c>
    </row>
    <row r="929" spans="1:3" ht="12.75">
      <c r="A929" t="s">
        <v>3984</v>
      </c>
      <c r="B929" t="s">
        <v>3985</v>
      </c>
      <c r="C929" t="s">
        <v>3986</v>
      </c>
    </row>
    <row r="930" spans="1:3" ht="12.75">
      <c r="A930" t="s">
        <v>3987</v>
      </c>
      <c r="B930" t="s">
        <v>3988</v>
      </c>
      <c r="C930" t="s">
        <v>3989</v>
      </c>
    </row>
    <row r="931" spans="1:3" ht="12.75">
      <c r="A931" t="s">
        <v>3990</v>
      </c>
      <c r="B931" t="s">
        <v>3991</v>
      </c>
      <c r="C931" t="s">
        <v>3992</v>
      </c>
    </row>
    <row r="932" spans="1:3" ht="12.75">
      <c r="A932" t="s">
        <v>3993</v>
      </c>
      <c r="B932" t="s">
        <v>3994</v>
      </c>
      <c r="C932" t="s">
        <v>3995</v>
      </c>
    </row>
    <row r="933" spans="1:3" ht="12.75">
      <c r="A933" t="s">
        <v>3996</v>
      </c>
      <c r="B933" t="s">
        <v>3997</v>
      </c>
      <c r="C933" t="s">
        <v>3998</v>
      </c>
    </row>
    <row r="934" spans="1:3" ht="12.75">
      <c r="A934" t="s">
        <v>3999</v>
      </c>
      <c r="B934" t="s">
        <v>4000</v>
      </c>
      <c r="C934" t="s">
        <v>4001</v>
      </c>
    </row>
    <row r="935" spans="1:3" ht="12.75">
      <c r="A935" t="s">
        <v>4002</v>
      </c>
      <c r="B935" t="s">
        <v>4003</v>
      </c>
      <c r="C935" t="s">
        <v>4004</v>
      </c>
    </row>
    <row r="936" spans="1:3" ht="12.75">
      <c r="A936" t="s">
        <v>4005</v>
      </c>
      <c r="B936" t="s">
        <v>4006</v>
      </c>
      <c r="C936" t="s">
        <v>4007</v>
      </c>
    </row>
    <row r="937" spans="1:3" ht="12.75">
      <c r="A937" t="s">
        <v>4008</v>
      </c>
      <c r="B937" t="s">
        <v>4009</v>
      </c>
      <c r="C937" t="s">
        <v>4010</v>
      </c>
    </row>
    <row r="938" spans="1:3" ht="12.75">
      <c r="A938" t="s">
        <v>4011</v>
      </c>
      <c r="B938" t="s">
        <v>1103</v>
      </c>
      <c r="C938" t="s">
        <v>4012</v>
      </c>
    </row>
    <row r="939" spans="1:3" ht="12.75">
      <c r="A939" t="s">
        <v>4013</v>
      </c>
      <c r="B939" t="s">
        <v>3811</v>
      </c>
      <c r="C939" t="s">
        <v>4014</v>
      </c>
    </row>
    <row r="940" spans="1:3" ht="12.75">
      <c r="A940" t="s">
        <v>4015</v>
      </c>
      <c r="B940" t="s">
        <v>4016</v>
      </c>
      <c r="C940" t="s">
        <v>4017</v>
      </c>
    </row>
    <row r="941" spans="1:3" ht="12.75">
      <c r="A941" t="s">
        <v>4018</v>
      </c>
      <c r="B941" t="s">
        <v>4019</v>
      </c>
      <c r="C941" t="s">
        <v>4020</v>
      </c>
    </row>
    <row r="942" spans="1:3" ht="12.75">
      <c r="A942" t="s">
        <v>4021</v>
      </c>
      <c r="B942" t="s">
        <v>4022</v>
      </c>
      <c r="C942" t="s">
        <v>4023</v>
      </c>
    </row>
    <row r="943" spans="1:3" ht="12.75">
      <c r="A943" t="s">
        <v>4024</v>
      </c>
      <c r="B943" t="s">
        <v>4025</v>
      </c>
      <c r="C943" t="s">
        <v>4026</v>
      </c>
    </row>
    <row r="944" spans="1:3" ht="12.75">
      <c r="A944" t="s">
        <v>4027</v>
      </c>
      <c r="B944" t="s">
        <v>4028</v>
      </c>
      <c r="C944" t="s">
        <v>4029</v>
      </c>
    </row>
    <row r="945" spans="1:3" ht="12.75">
      <c r="A945" t="s">
        <v>4030</v>
      </c>
      <c r="B945" t="s">
        <v>4031</v>
      </c>
      <c r="C945" t="s">
        <v>4032</v>
      </c>
    </row>
    <row r="946" spans="1:3" ht="12.75">
      <c r="A946" t="s">
        <v>4033</v>
      </c>
      <c r="B946" t="s">
        <v>4034</v>
      </c>
      <c r="C946" t="s">
        <v>4035</v>
      </c>
    </row>
    <row r="947" spans="1:3" ht="12.75">
      <c r="A947" t="s">
        <v>4036</v>
      </c>
      <c r="B947" t="s">
        <v>4037</v>
      </c>
      <c r="C947" t="s">
        <v>4038</v>
      </c>
    </row>
    <row r="948" spans="1:3" ht="12.75">
      <c r="A948" t="s">
        <v>4039</v>
      </c>
      <c r="B948" t="s">
        <v>4040</v>
      </c>
      <c r="C948" t="s">
        <v>4041</v>
      </c>
    </row>
    <row r="949" spans="1:3" ht="12.75">
      <c r="A949" t="s">
        <v>4042</v>
      </c>
      <c r="B949" t="s">
        <v>4043</v>
      </c>
      <c r="C949" t="s">
        <v>4044</v>
      </c>
    </row>
    <row r="950" spans="1:3" ht="12.75">
      <c r="A950" t="s">
        <v>4045</v>
      </c>
      <c r="B950" t="s">
        <v>4046</v>
      </c>
      <c r="C950" t="s">
        <v>4047</v>
      </c>
    </row>
    <row r="951" spans="1:3" ht="12.75">
      <c r="A951" t="s">
        <v>4048</v>
      </c>
      <c r="B951" t="s">
        <v>4049</v>
      </c>
      <c r="C951" t="s">
        <v>4050</v>
      </c>
    </row>
    <row r="952" spans="1:3" ht="12.75">
      <c r="A952" t="s">
        <v>1472</v>
      </c>
      <c r="B952" t="s">
        <v>755</v>
      </c>
      <c r="C952" t="s">
        <v>1473</v>
      </c>
    </row>
    <row r="953" spans="1:3" ht="12.75">
      <c r="A953" t="s">
        <v>1476</v>
      </c>
      <c r="B953" t="s">
        <v>805</v>
      </c>
      <c r="C953" t="s">
        <v>1477</v>
      </c>
    </row>
    <row r="954" spans="1:3" ht="12.75">
      <c r="A954" t="s">
        <v>1480</v>
      </c>
      <c r="B954" t="s">
        <v>775</v>
      </c>
      <c r="C954" t="s">
        <v>1481</v>
      </c>
    </row>
    <row r="955" spans="1:3" ht="12.75">
      <c r="A955" t="s">
        <v>1484</v>
      </c>
      <c r="B955" t="s">
        <v>780</v>
      </c>
      <c r="C955" t="s">
        <v>1485</v>
      </c>
    </row>
    <row r="956" spans="1:3" ht="12.75">
      <c r="A956" t="s">
        <v>1488</v>
      </c>
      <c r="B956" t="s">
        <v>1018</v>
      </c>
      <c r="C956" t="s">
        <v>1489</v>
      </c>
    </row>
    <row r="957" spans="1:3" ht="12.75">
      <c r="A957" t="s">
        <v>1492</v>
      </c>
      <c r="B957" t="s">
        <v>1022</v>
      </c>
      <c r="C957" t="s">
        <v>1493</v>
      </c>
    </row>
    <row r="958" spans="1:3" ht="12.75">
      <c r="A958" t="s">
        <v>1496</v>
      </c>
      <c r="B958" t="s">
        <v>1026</v>
      </c>
      <c r="C958" t="s">
        <v>1497</v>
      </c>
    </row>
    <row r="959" spans="1:3" ht="12.75">
      <c r="A959" t="s">
        <v>1500</v>
      </c>
      <c r="B959" t="s">
        <v>1030</v>
      </c>
      <c r="C959" t="s">
        <v>1501</v>
      </c>
    </row>
    <row r="960" spans="1:3" ht="12.75">
      <c r="A960" t="s">
        <v>1504</v>
      </c>
      <c r="B960" t="s">
        <v>2358</v>
      </c>
      <c r="C960" t="s">
        <v>1505</v>
      </c>
    </row>
    <row r="961" spans="1:3" ht="12.75">
      <c r="A961" t="s">
        <v>1508</v>
      </c>
      <c r="B961" t="s">
        <v>2362</v>
      </c>
      <c r="C961" t="s">
        <v>1509</v>
      </c>
    </row>
    <row r="962" spans="1:3" ht="12.75">
      <c r="A962" t="s">
        <v>1512</v>
      </c>
      <c r="B962" t="s">
        <v>2393</v>
      </c>
      <c r="C962" t="s">
        <v>1513</v>
      </c>
    </row>
    <row r="963" spans="1:3" ht="12.75">
      <c r="A963" t="s">
        <v>1516</v>
      </c>
      <c r="B963" t="s">
        <v>2396</v>
      </c>
      <c r="C963" t="s">
        <v>1517</v>
      </c>
    </row>
    <row r="964" spans="1:3" ht="12.75">
      <c r="A964" t="s">
        <v>1520</v>
      </c>
      <c r="B964" t="s">
        <v>2411</v>
      </c>
      <c r="C964" t="s">
        <v>1521</v>
      </c>
    </row>
    <row r="965" spans="1:3" ht="12.75">
      <c r="A965" t="s">
        <v>4051</v>
      </c>
      <c r="B965" t="s">
        <v>2415</v>
      </c>
      <c r="C965" t="s">
        <v>4052</v>
      </c>
    </row>
    <row r="966" spans="1:3" ht="12.75">
      <c r="A966" t="s">
        <v>1523</v>
      </c>
      <c r="B966" t="s">
        <v>852</v>
      </c>
      <c r="C966" t="s">
        <v>1316</v>
      </c>
    </row>
    <row r="967" spans="1:3" ht="12.75">
      <c r="A967" t="s">
        <v>1526</v>
      </c>
      <c r="B967" t="s">
        <v>857</v>
      </c>
      <c r="C967" t="s">
        <v>1320</v>
      </c>
    </row>
    <row r="968" spans="1:3" ht="12.75">
      <c r="A968" t="s">
        <v>1529</v>
      </c>
      <c r="B968" t="s">
        <v>862</v>
      </c>
      <c r="C968" t="s">
        <v>1324</v>
      </c>
    </row>
    <row r="969" spans="1:3" ht="12.75">
      <c r="A969" t="s">
        <v>1532</v>
      </c>
      <c r="B969" t="s">
        <v>868</v>
      </c>
      <c r="C969" t="s">
        <v>1328</v>
      </c>
    </row>
    <row r="970" spans="1:3" ht="12.75">
      <c r="A970" t="s">
        <v>1535</v>
      </c>
      <c r="B970" t="s">
        <v>873</v>
      </c>
      <c r="C970" t="s">
        <v>1332</v>
      </c>
    </row>
    <row r="971" spans="1:3" ht="12.75">
      <c r="A971" t="s">
        <v>1538</v>
      </c>
      <c r="B971" t="s">
        <v>882</v>
      </c>
      <c r="C971" t="s">
        <v>1336</v>
      </c>
    </row>
    <row r="972" spans="1:3" ht="12.75">
      <c r="A972" t="s">
        <v>1541</v>
      </c>
      <c r="B972" t="s">
        <v>887</v>
      </c>
      <c r="C972" t="s">
        <v>1340</v>
      </c>
    </row>
    <row r="973" spans="1:3" ht="12.75">
      <c r="A973" t="s">
        <v>1543</v>
      </c>
      <c r="B973" t="s">
        <v>2302</v>
      </c>
      <c r="C973" t="s">
        <v>1344</v>
      </c>
    </row>
    <row r="974" spans="1:3" ht="12.75">
      <c r="A974" t="s">
        <v>1546</v>
      </c>
      <c r="B974" t="s">
        <v>2307</v>
      </c>
      <c r="C974" t="s">
        <v>1348</v>
      </c>
    </row>
    <row r="975" spans="1:3" ht="12.75">
      <c r="A975" t="s">
        <v>1549</v>
      </c>
      <c r="B975" t="s">
        <v>3921</v>
      </c>
      <c r="C975" t="s">
        <v>1352</v>
      </c>
    </row>
    <row r="976" spans="1:3" ht="12.75">
      <c r="A976" t="s">
        <v>1552</v>
      </c>
      <c r="B976" t="s">
        <v>3922</v>
      </c>
      <c r="C976" t="s">
        <v>1356</v>
      </c>
    </row>
    <row r="977" spans="1:3" ht="12.75">
      <c r="A977" t="s">
        <v>1555</v>
      </c>
      <c r="B977" t="s">
        <v>3923</v>
      </c>
      <c r="C977" t="s">
        <v>1360</v>
      </c>
    </row>
    <row r="978" spans="1:3" ht="12.75">
      <c r="A978" t="s">
        <v>1558</v>
      </c>
      <c r="B978" t="s">
        <v>3924</v>
      </c>
      <c r="C978" t="s">
        <v>1364</v>
      </c>
    </row>
    <row r="979" spans="1:3" ht="12.75">
      <c r="A979" t="s">
        <v>4053</v>
      </c>
      <c r="B979" t="s">
        <v>2316</v>
      </c>
      <c r="C979" t="s">
        <v>2317</v>
      </c>
    </row>
    <row r="980" spans="1:3" ht="12.75">
      <c r="A980" t="s">
        <v>1561</v>
      </c>
      <c r="B980" t="s">
        <v>2044</v>
      </c>
      <c r="C980" t="s">
        <v>1562</v>
      </c>
    </row>
    <row r="981" spans="1:3" ht="12.75">
      <c r="A981" t="s">
        <v>1565</v>
      </c>
      <c r="B981" t="s">
        <v>1779</v>
      </c>
      <c r="C981" t="s">
        <v>1566</v>
      </c>
    </row>
    <row r="982" spans="1:3" ht="12.75">
      <c r="A982" t="s">
        <v>1569</v>
      </c>
      <c r="B982" t="s">
        <v>1783</v>
      </c>
      <c r="C982" t="s">
        <v>1570</v>
      </c>
    </row>
    <row r="983" spans="1:3" ht="12.75">
      <c r="A983" t="s">
        <v>1573</v>
      </c>
      <c r="B983" t="s">
        <v>1787</v>
      </c>
      <c r="C983" t="s">
        <v>1574</v>
      </c>
    </row>
    <row r="984" spans="1:3" ht="12.75">
      <c r="A984" t="s">
        <v>1577</v>
      </c>
      <c r="B984" t="s">
        <v>2051</v>
      </c>
      <c r="C984" t="s">
        <v>1578</v>
      </c>
    </row>
    <row r="985" spans="1:3" ht="12.75">
      <c r="A985" t="s">
        <v>1581</v>
      </c>
      <c r="B985" t="s">
        <v>2054</v>
      </c>
      <c r="C985" t="s">
        <v>1582</v>
      </c>
    </row>
    <row r="986" spans="1:3" ht="12.75">
      <c r="A986" t="s">
        <v>1585</v>
      </c>
      <c r="B986" t="s">
        <v>2057</v>
      </c>
      <c r="C986" t="s">
        <v>1586</v>
      </c>
    </row>
    <row r="987" spans="1:3" ht="12.75">
      <c r="A987" t="s">
        <v>1589</v>
      </c>
      <c r="B987" t="s">
        <v>2069</v>
      </c>
      <c r="C987" t="s">
        <v>1590</v>
      </c>
    </row>
    <row r="988" spans="1:3" ht="12.75">
      <c r="A988" t="s">
        <v>1593</v>
      </c>
      <c r="B988" t="s">
        <v>2100</v>
      </c>
      <c r="C988" t="s">
        <v>1594</v>
      </c>
    </row>
    <row r="989" spans="1:3" ht="12.75">
      <c r="A989" t="s">
        <v>1597</v>
      </c>
      <c r="B989" t="s">
        <v>2328</v>
      </c>
      <c r="C989" t="s">
        <v>1598</v>
      </c>
    </row>
    <row r="990" spans="1:3" ht="12.75">
      <c r="A990" t="s">
        <v>1600</v>
      </c>
      <c r="B990" t="s">
        <v>2330</v>
      </c>
      <c r="C990" t="s">
        <v>1601</v>
      </c>
    </row>
    <row r="991" spans="1:3" ht="12.75">
      <c r="A991" t="s">
        <v>1604</v>
      </c>
      <c r="B991" t="s">
        <v>2332</v>
      </c>
      <c r="C991" t="s">
        <v>1605</v>
      </c>
    </row>
    <row r="992" spans="1:3" ht="12.75">
      <c r="A992" t="s">
        <v>1608</v>
      </c>
      <c r="B992" t="s">
        <v>2334</v>
      </c>
      <c r="C992" t="s">
        <v>1609</v>
      </c>
    </row>
    <row r="993" spans="1:3" ht="12.75">
      <c r="A993" t="s">
        <v>4054</v>
      </c>
      <c r="B993" t="s">
        <v>2474</v>
      </c>
      <c r="C993" t="s">
        <v>2475</v>
      </c>
    </row>
    <row r="994" spans="1:3" ht="12.75">
      <c r="A994" t="s">
        <v>1612</v>
      </c>
      <c r="B994" t="s">
        <v>785</v>
      </c>
      <c r="C994" t="s">
        <v>2476</v>
      </c>
    </row>
    <row r="995" spans="1:3" ht="12.75">
      <c r="A995" t="s">
        <v>1615</v>
      </c>
      <c r="B995" t="s">
        <v>790</v>
      </c>
      <c r="C995" t="s">
        <v>2477</v>
      </c>
    </row>
    <row r="996" spans="1:3" ht="12.75">
      <c r="A996" t="s">
        <v>1618</v>
      </c>
      <c r="B996" t="s">
        <v>795</v>
      </c>
      <c r="C996" t="s">
        <v>3925</v>
      </c>
    </row>
    <row r="997" spans="1:3" ht="12.75">
      <c r="A997" t="s">
        <v>1620</v>
      </c>
      <c r="B997" t="s">
        <v>3900</v>
      </c>
      <c r="C997" t="s">
        <v>3926</v>
      </c>
    </row>
    <row r="998" spans="1:3" ht="12.75">
      <c r="A998" t="s">
        <v>1623</v>
      </c>
      <c r="B998" t="s">
        <v>3927</v>
      </c>
      <c r="C998" t="s">
        <v>3928</v>
      </c>
    </row>
    <row r="999" spans="1:3" ht="12.75">
      <c r="A999" t="s">
        <v>1627</v>
      </c>
      <c r="B999" t="s">
        <v>3929</v>
      </c>
      <c r="C999" t="s">
        <v>3930</v>
      </c>
    </row>
    <row r="1000" spans="1:3" ht="12.75">
      <c r="A1000" t="s">
        <v>1630</v>
      </c>
      <c r="B1000" t="s">
        <v>3931</v>
      </c>
      <c r="C1000" t="s">
        <v>3932</v>
      </c>
    </row>
    <row r="1001" spans="1:3" ht="12.75">
      <c r="A1001" t="s">
        <v>1633</v>
      </c>
      <c r="B1001" t="s">
        <v>3933</v>
      </c>
      <c r="C1001" t="s">
        <v>3934</v>
      </c>
    </row>
    <row r="1002" spans="1:3" ht="12.75">
      <c r="A1002" t="s">
        <v>1635</v>
      </c>
      <c r="B1002" t="s">
        <v>3935</v>
      </c>
      <c r="C1002" t="s">
        <v>3936</v>
      </c>
    </row>
    <row r="1003" spans="1:3" ht="12.75">
      <c r="A1003" t="s">
        <v>1637</v>
      </c>
      <c r="B1003" t="s">
        <v>3937</v>
      </c>
      <c r="C1003" t="s">
        <v>3938</v>
      </c>
    </row>
    <row r="1004" spans="1:3" ht="12.75">
      <c r="A1004" t="s">
        <v>1639</v>
      </c>
      <c r="B1004" t="s">
        <v>3939</v>
      </c>
      <c r="C1004" t="s">
        <v>3940</v>
      </c>
    </row>
    <row r="1005" spans="1:3" ht="12.75">
      <c r="A1005" t="s">
        <v>1641</v>
      </c>
      <c r="B1005" t="s">
        <v>3941</v>
      </c>
      <c r="C1005" t="s">
        <v>3942</v>
      </c>
    </row>
    <row r="1006" spans="1:3" ht="12.75">
      <c r="A1006" t="s">
        <v>1643</v>
      </c>
      <c r="B1006" t="s">
        <v>3943</v>
      </c>
      <c r="C1006" t="s">
        <v>3944</v>
      </c>
    </row>
    <row r="1007" spans="1:3" ht="12.75">
      <c r="A1007" t="s">
        <v>4055</v>
      </c>
      <c r="B1007" t="s">
        <v>3946</v>
      </c>
      <c r="C1007" t="s">
        <v>3947</v>
      </c>
    </row>
    <row r="1008" spans="1:3" ht="12.75">
      <c r="A1008" t="s">
        <v>1645</v>
      </c>
      <c r="B1008" t="s">
        <v>1093</v>
      </c>
      <c r="C1008" t="s">
        <v>3948</v>
      </c>
    </row>
    <row r="1009" spans="1:3" ht="12.75">
      <c r="A1009" t="s">
        <v>1647</v>
      </c>
      <c r="B1009" t="s">
        <v>3806</v>
      </c>
      <c r="C1009" t="s">
        <v>3949</v>
      </c>
    </row>
    <row r="1010" spans="1:3" ht="12.75">
      <c r="A1010" t="s">
        <v>1649</v>
      </c>
      <c r="B1010" t="s">
        <v>1152</v>
      </c>
      <c r="C1010" t="s">
        <v>3950</v>
      </c>
    </row>
    <row r="1011" spans="1:3" ht="12.75">
      <c r="A1011" t="s">
        <v>1653</v>
      </c>
      <c r="B1011" t="s">
        <v>3951</v>
      </c>
      <c r="C1011" t="s">
        <v>3952</v>
      </c>
    </row>
    <row r="1012" spans="1:3" ht="12.75">
      <c r="A1012" t="s">
        <v>1654</v>
      </c>
      <c r="B1012" t="s">
        <v>1158</v>
      </c>
      <c r="C1012" t="s">
        <v>3953</v>
      </c>
    </row>
    <row r="1013" spans="1:3" ht="12.75">
      <c r="A1013" t="s">
        <v>1655</v>
      </c>
      <c r="B1013" t="s">
        <v>1161</v>
      </c>
      <c r="C1013" t="s">
        <v>3954</v>
      </c>
    </row>
    <row r="1014" spans="1:3" ht="12.75">
      <c r="A1014" t="s">
        <v>1656</v>
      </c>
      <c r="B1014" t="s">
        <v>3955</v>
      </c>
      <c r="C1014" t="s">
        <v>3956</v>
      </c>
    </row>
    <row r="1015" spans="1:3" ht="12.75">
      <c r="A1015" t="s">
        <v>1657</v>
      </c>
      <c r="B1015" t="s">
        <v>3957</v>
      </c>
      <c r="C1015" t="s">
        <v>3958</v>
      </c>
    </row>
    <row r="1016" spans="1:3" ht="12.75">
      <c r="A1016" t="s">
        <v>1660</v>
      </c>
      <c r="B1016" t="s">
        <v>3959</v>
      </c>
      <c r="C1016" t="s">
        <v>3960</v>
      </c>
    </row>
    <row r="1017" spans="1:3" ht="12.75">
      <c r="A1017" t="s">
        <v>1661</v>
      </c>
      <c r="B1017" t="s">
        <v>3961</v>
      </c>
      <c r="C1017" t="s">
        <v>3962</v>
      </c>
    </row>
    <row r="1018" spans="1:3" ht="12.75">
      <c r="A1018" t="s">
        <v>1662</v>
      </c>
      <c r="B1018" t="s">
        <v>3963</v>
      </c>
      <c r="C1018" t="s">
        <v>3964</v>
      </c>
    </row>
    <row r="1019" spans="1:3" ht="12.75">
      <c r="A1019" t="s">
        <v>1663</v>
      </c>
      <c r="B1019" t="s">
        <v>3965</v>
      </c>
      <c r="C1019" t="s">
        <v>3966</v>
      </c>
    </row>
    <row r="1020" spans="1:3" ht="12.75">
      <c r="A1020" t="s">
        <v>1665</v>
      </c>
      <c r="B1020" t="s">
        <v>3967</v>
      </c>
      <c r="C1020" t="s">
        <v>3968</v>
      </c>
    </row>
    <row r="1021" spans="1:3" ht="12.75">
      <c r="A1021" t="s">
        <v>4056</v>
      </c>
      <c r="B1021" t="s">
        <v>3970</v>
      </c>
      <c r="C1021" t="s">
        <v>3971</v>
      </c>
    </row>
    <row r="1022" spans="1:3" ht="12.75">
      <c r="A1022" t="s">
        <v>4057</v>
      </c>
      <c r="B1022" t="s">
        <v>1098</v>
      </c>
      <c r="C1022" t="s">
        <v>3973</v>
      </c>
    </row>
    <row r="1023" spans="1:3" ht="12.75">
      <c r="A1023" t="s">
        <v>4058</v>
      </c>
      <c r="B1023" t="s">
        <v>2208</v>
      </c>
      <c r="C1023" t="s">
        <v>3975</v>
      </c>
    </row>
    <row r="1024" spans="1:3" ht="12.75">
      <c r="A1024" t="s">
        <v>4059</v>
      </c>
      <c r="B1024" t="s">
        <v>2213</v>
      </c>
      <c r="C1024" t="s">
        <v>3977</v>
      </c>
    </row>
    <row r="1025" spans="1:3" ht="12.75">
      <c r="A1025" t="s">
        <v>4060</v>
      </c>
      <c r="B1025" t="s">
        <v>3979</v>
      </c>
      <c r="C1025" t="s">
        <v>3980</v>
      </c>
    </row>
    <row r="1026" spans="1:3" ht="12.75">
      <c r="A1026" t="s">
        <v>4061</v>
      </c>
      <c r="B1026" t="s">
        <v>3982</v>
      </c>
      <c r="C1026" t="s">
        <v>3983</v>
      </c>
    </row>
    <row r="1027" spans="1:3" ht="12.75">
      <c r="A1027" t="s">
        <v>4062</v>
      </c>
      <c r="B1027" t="s">
        <v>3985</v>
      </c>
      <c r="C1027" t="s">
        <v>3986</v>
      </c>
    </row>
    <row r="1028" spans="1:3" ht="12.75">
      <c r="A1028" t="s">
        <v>4063</v>
      </c>
      <c r="B1028" t="s">
        <v>3988</v>
      </c>
      <c r="C1028" t="s">
        <v>3989</v>
      </c>
    </row>
    <row r="1029" spans="1:3" ht="12.75">
      <c r="A1029" t="s">
        <v>4064</v>
      </c>
      <c r="B1029" t="s">
        <v>3991</v>
      </c>
      <c r="C1029" t="s">
        <v>3992</v>
      </c>
    </row>
    <row r="1030" spans="1:3" ht="12.75">
      <c r="A1030" t="s">
        <v>4065</v>
      </c>
      <c r="B1030" t="s">
        <v>3994</v>
      </c>
      <c r="C1030" t="s">
        <v>3995</v>
      </c>
    </row>
    <row r="1031" spans="1:3" ht="12.75">
      <c r="A1031" t="s">
        <v>4066</v>
      </c>
      <c r="B1031" t="s">
        <v>3997</v>
      </c>
      <c r="C1031" t="s">
        <v>3998</v>
      </c>
    </row>
    <row r="1032" spans="1:3" ht="12.75">
      <c r="A1032" t="s">
        <v>4067</v>
      </c>
      <c r="B1032" t="s">
        <v>4000</v>
      </c>
      <c r="C1032" t="s">
        <v>4001</v>
      </c>
    </row>
    <row r="1033" spans="1:3" ht="12.75">
      <c r="A1033" t="s">
        <v>4068</v>
      </c>
      <c r="B1033" t="s">
        <v>4069</v>
      </c>
      <c r="C1033" t="s">
        <v>4004</v>
      </c>
    </row>
    <row r="1034" spans="1:3" ht="12.75">
      <c r="A1034" t="s">
        <v>4070</v>
      </c>
      <c r="B1034" t="s">
        <v>4006</v>
      </c>
      <c r="C1034" t="s">
        <v>4007</v>
      </c>
    </row>
    <row r="1035" spans="1:3" ht="12.75">
      <c r="A1035" t="s">
        <v>4071</v>
      </c>
      <c r="B1035" t="s">
        <v>4009</v>
      </c>
      <c r="C1035" t="s">
        <v>4010</v>
      </c>
    </row>
    <row r="1036" spans="1:3" ht="12.75">
      <c r="A1036" t="s">
        <v>4072</v>
      </c>
      <c r="B1036" t="s">
        <v>4073</v>
      </c>
      <c r="C1036" t="s">
        <v>4012</v>
      </c>
    </row>
    <row r="1037" spans="1:3" ht="12.75">
      <c r="A1037" t="s">
        <v>4074</v>
      </c>
      <c r="B1037" t="s">
        <v>4075</v>
      </c>
      <c r="C1037" t="s">
        <v>4014</v>
      </c>
    </row>
    <row r="1038" spans="1:3" ht="12.75">
      <c r="A1038" t="s">
        <v>4076</v>
      </c>
      <c r="B1038" t="s">
        <v>4016</v>
      </c>
      <c r="C1038" t="s">
        <v>4017</v>
      </c>
    </row>
    <row r="1039" spans="1:3" ht="12.75">
      <c r="A1039" t="s">
        <v>4077</v>
      </c>
      <c r="B1039" t="s">
        <v>4019</v>
      </c>
      <c r="C1039" t="s">
        <v>4020</v>
      </c>
    </row>
    <row r="1040" spans="1:3" ht="12.75">
      <c r="A1040" t="s">
        <v>4078</v>
      </c>
      <c r="B1040" t="s">
        <v>4022</v>
      </c>
      <c r="C1040" t="s">
        <v>4023</v>
      </c>
    </row>
    <row r="1041" spans="1:3" ht="12.75">
      <c r="A1041" t="s">
        <v>4079</v>
      </c>
      <c r="B1041" t="s">
        <v>4025</v>
      </c>
      <c r="C1041" t="s">
        <v>4026</v>
      </c>
    </row>
    <row r="1042" spans="1:3" ht="12.75">
      <c r="A1042" t="s">
        <v>4080</v>
      </c>
      <c r="B1042" t="s">
        <v>4028</v>
      </c>
      <c r="C1042" t="s">
        <v>4029</v>
      </c>
    </row>
    <row r="1043" spans="1:3" ht="12.75">
      <c r="A1043" t="s">
        <v>4081</v>
      </c>
      <c r="B1043" t="s">
        <v>4031</v>
      </c>
      <c r="C1043" t="s">
        <v>4032</v>
      </c>
    </row>
    <row r="1044" spans="1:3" ht="12.75">
      <c r="A1044" t="s">
        <v>4082</v>
      </c>
      <c r="B1044" t="s">
        <v>4034</v>
      </c>
      <c r="C1044" t="s">
        <v>4035</v>
      </c>
    </row>
    <row r="1045" spans="1:3" ht="12.75">
      <c r="A1045" t="s">
        <v>4083</v>
      </c>
      <c r="B1045" t="s">
        <v>4037</v>
      </c>
      <c r="C1045" t="s">
        <v>4038</v>
      </c>
    </row>
    <row r="1046" spans="1:3" ht="12.75">
      <c r="A1046" t="s">
        <v>4084</v>
      </c>
      <c r="B1046" t="s">
        <v>4040</v>
      </c>
      <c r="C1046" t="s">
        <v>4041</v>
      </c>
    </row>
    <row r="1047" spans="1:3" ht="12.75">
      <c r="A1047" t="s">
        <v>4085</v>
      </c>
      <c r="B1047" t="s">
        <v>4043</v>
      </c>
      <c r="C1047" t="s">
        <v>4044</v>
      </c>
    </row>
    <row r="1048" spans="1:3" ht="12.75">
      <c r="A1048" t="s">
        <v>4086</v>
      </c>
      <c r="B1048" t="s">
        <v>4046</v>
      </c>
      <c r="C1048" t="s">
        <v>4047</v>
      </c>
    </row>
    <row r="1049" spans="1:3" ht="12.75">
      <c r="A1049" t="s">
        <v>4087</v>
      </c>
      <c r="B1049" t="s">
        <v>4049</v>
      </c>
      <c r="C1049" t="s">
        <v>4050</v>
      </c>
    </row>
    <row r="1050" spans="1:3" ht="12.75">
      <c r="A1050" t="s">
        <v>3561</v>
      </c>
      <c r="B1050" t="s">
        <v>755</v>
      </c>
      <c r="C1050" t="s">
        <v>4088</v>
      </c>
    </row>
    <row r="1051" spans="1:3" ht="12.75">
      <c r="A1051" t="s">
        <v>3563</v>
      </c>
      <c r="B1051" t="s">
        <v>805</v>
      </c>
      <c r="C1051" t="s">
        <v>4089</v>
      </c>
    </row>
    <row r="1052" spans="1:3" ht="12.75">
      <c r="A1052" t="s">
        <v>3565</v>
      </c>
      <c r="B1052" t="s">
        <v>775</v>
      </c>
      <c r="C1052" t="s">
        <v>4090</v>
      </c>
    </row>
    <row r="1053" spans="1:3" ht="12.75">
      <c r="A1053" t="s">
        <v>3567</v>
      </c>
      <c r="B1053" t="s">
        <v>780</v>
      </c>
      <c r="C1053" t="s">
        <v>4091</v>
      </c>
    </row>
    <row r="1054" spans="1:3" ht="12.75">
      <c r="A1054" t="s">
        <v>3569</v>
      </c>
      <c r="B1054" t="s">
        <v>4092</v>
      </c>
      <c r="C1054" t="s">
        <v>4093</v>
      </c>
    </row>
    <row r="1055" spans="1:3" ht="12.75">
      <c r="A1055" t="s">
        <v>3571</v>
      </c>
      <c r="B1055" t="s">
        <v>4094</v>
      </c>
      <c r="C1055" t="s">
        <v>4095</v>
      </c>
    </row>
    <row r="1056" spans="1:3" ht="12.75">
      <c r="A1056" t="s">
        <v>3573</v>
      </c>
      <c r="B1056" t="s">
        <v>4096</v>
      </c>
      <c r="C1056" t="s">
        <v>4097</v>
      </c>
    </row>
    <row r="1057" spans="1:3" ht="12.75">
      <c r="A1057" t="s">
        <v>3575</v>
      </c>
      <c r="B1057" t="s">
        <v>4098</v>
      </c>
      <c r="C1057" t="s">
        <v>4099</v>
      </c>
    </row>
    <row r="1058" spans="1:3" ht="12.75">
      <c r="A1058" t="s">
        <v>3577</v>
      </c>
      <c r="B1058" t="s">
        <v>4100</v>
      </c>
      <c r="C1058" t="s">
        <v>4101</v>
      </c>
    </row>
    <row r="1059" spans="1:3" ht="12.75">
      <c r="A1059" t="s">
        <v>3579</v>
      </c>
      <c r="B1059" t="s">
        <v>4102</v>
      </c>
      <c r="C1059" t="s">
        <v>4103</v>
      </c>
    </row>
    <row r="1060" spans="1:3" ht="12.75">
      <c r="A1060" t="s">
        <v>3593</v>
      </c>
      <c r="B1060" t="s">
        <v>4104</v>
      </c>
      <c r="C1060" t="s">
        <v>4105</v>
      </c>
    </row>
    <row r="1061" spans="1:3" ht="12.75">
      <c r="A1061" t="s">
        <v>3594</v>
      </c>
      <c r="B1061" t="s">
        <v>1779</v>
      </c>
      <c r="C1061" t="s">
        <v>4106</v>
      </c>
    </row>
    <row r="1062" spans="1:3" ht="12.75">
      <c r="A1062" t="s">
        <v>3595</v>
      </c>
      <c r="B1062" t="s">
        <v>1783</v>
      </c>
      <c r="C1062" t="s">
        <v>4107</v>
      </c>
    </row>
    <row r="1063" spans="1:3" ht="12.75">
      <c r="A1063" t="s">
        <v>3596</v>
      </c>
      <c r="B1063" t="s">
        <v>4108</v>
      </c>
      <c r="C1063" t="s">
        <v>4109</v>
      </c>
    </row>
    <row r="1064" spans="1:3" ht="12.75">
      <c r="A1064" t="s">
        <v>3597</v>
      </c>
      <c r="B1064" t="s">
        <v>2051</v>
      </c>
      <c r="C1064" t="s">
        <v>4110</v>
      </c>
    </row>
    <row r="1065" spans="1:3" ht="12.75">
      <c r="A1065" t="s">
        <v>3598</v>
      </c>
      <c r="B1065" t="s">
        <v>2054</v>
      </c>
      <c r="C1065" t="s">
        <v>4111</v>
      </c>
    </row>
    <row r="1066" spans="1:3" ht="12.75">
      <c r="A1066" t="s">
        <v>3599</v>
      </c>
      <c r="B1066" t="s">
        <v>785</v>
      </c>
      <c r="C1066" t="s">
        <v>4112</v>
      </c>
    </row>
    <row r="1067" spans="1:3" ht="12.75">
      <c r="A1067" t="s">
        <v>3600</v>
      </c>
      <c r="B1067" t="s">
        <v>790</v>
      </c>
      <c r="C1067" t="s">
        <v>4113</v>
      </c>
    </row>
    <row r="1068" spans="1:3" ht="12.75">
      <c r="A1068" t="s">
        <v>3601</v>
      </c>
      <c r="B1068" t="s">
        <v>795</v>
      </c>
      <c r="C1068" t="s">
        <v>4114</v>
      </c>
    </row>
    <row r="1069" spans="1:3" ht="12.75">
      <c r="A1069" t="s">
        <v>3602</v>
      </c>
      <c r="B1069" t="s">
        <v>3900</v>
      </c>
      <c r="C1069" t="s">
        <v>4115</v>
      </c>
    </row>
    <row r="1070" spans="1:3" ht="12.75">
      <c r="A1070" t="s">
        <v>3638</v>
      </c>
      <c r="B1070" t="s">
        <v>1093</v>
      </c>
      <c r="C1070" t="s">
        <v>4116</v>
      </c>
    </row>
    <row r="1071" spans="1:3" ht="12.75">
      <c r="A1071" t="s">
        <v>3639</v>
      </c>
      <c r="B1071" t="s">
        <v>4117</v>
      </c>
      <c r="C1071" t="s">
        <v>4118</v>
      </c>
    </row>
    <row r="1072" spans="1:3" ht="12.75">
      <c r="A1072" t="s">
        <v>3640</v>
      </c>
      <c r="B1072" t="s">
        <v>1152</v>
      </c>
      <c r="C1072" t="s">
        <v>4119</v>
      </c>
    </row>
    <row r="1073" spans="1:3" ht="12.75">
      <c r="A1073" t="s">
        <v>3641</v>
      </c>
      <c r="B1073" t="s">
        <v>4120</v>
      </c>
      <c r="C1073" t="s">
        <v>4121</v>
      </c>
    </row>
    <row r="1074" spans="1:3" ht="12.75">
      <c r="A1074" t="s">
        <v>3642</v>
      </c>
      <c r="B1074" t="s">
        <v>4122</v>
      </c>
      <c r="C1074" t="s">
        <v>4123</v>
      </c>
    </row>
    <row r="1075" spans="1:3" ht="12.75">
      <c r="A1075" t="s">
        <v>3643</v>
      </c>
      <c r="B1075" t="s">
        <v>4124</v>
      </c>
      <c r="C1075" t="s">
        <v>4125</v>
      </c>
    </row>
    <row r="1076" spans="1:3" ht="12.75">
      <c r="A1076" t="s">
        <v>3644</v>
      </c>
      <c r="B1076" t="s">
        <v>1098</v>
      </c>
      <c r="C1076" t="s">
        <v>4126</v>
      </c>
    </row>
    <row r="1077" spans="1:3" ht="12.75">
      <c r="A1077" t="s">
        <v>3646</v>
      </c>
      <c r="B1077" t="s">
        <v>2213</v>
      </c>
      <c r="C1077" t="s">
        <v>4127</v>
      </c>
    </row>
    <row r="1078" spans="1:3" ht="12.75">
      <c r="A1078" t="s">
        <v>4128</v>
      </c>
      <c r="B1078" t="s">
        <v>974</v>
      </c>
      <c r="C1078" t="s">
        <v>2906</v>
      </c>
    </row>
    <row r="1079" spans="1:3" ht="12.75">
      <c r="A1079" t="s">
        <v>4129</v>
      </c>
      <c r="B1079" t="s">
        <v>755</v>
      </c>
      <c r="C1079" t="s">
        <v>2912</v>
      </c>
    </row>
    <row r="1080" spans="1:3" ht="12.75">
      <c r="A1080" t="s">
        <v>4130</v>
      </c>
      <c r="B1080" t="s">
        <v>805</v>
      </c>
      <c r="C1080" t="s">
        <v>4131</v>
      </c>
    </row>
    <row r="1081" spans="1:3" ht="12.75">
      <c r="A1081" t="s">
        <v>4132</v>
      </c>
      <c r="B1081" t="s">
        <v>775</v>
      </c>
      <c r="C1081" t="s">
        <v>2920</v>
      </c>
    </row>
    <row r="1082" spans="1:3" ht="12.75">
      <c r="A1082" t="s">
        <v>4133</v>
      </c>
      <c r="B1082" t="s">
        <v>780</v>
      </c>
      <c r="C1082" t="s">
        <v>4134</v>
      </c>
    </row>
    <row r="1083" spans="1:3" ht="12.75">
      <c r="A1083" t="s">
        <v>4135</v>
      </c>
      <c r="B1083" t="s">
        <v>1018</v>
      </c>
      <c r="C1083" t="s">
        <v>2926</v>
      </c>
    </row>
    <row r="1084" spans="1:3" ht="12.75">
      <c r="A1084" t="s">
        <v>4136</v>
      </c>
      <c r="B1084" t="s">
        <v>1022</v>
      </c>
      <c r="C1084" t="s">
        <v>4137</v>
      </c>
    </row>
    <row r="1085" spans="1:3" ht="12.75">
      <c r="A1085" t="s">
        <v>4138</v>
      </c>
      <c r="B1085" t="s">
        <v>1026</v>
      </c>
      <c r="C1085" t="s">
        <v>4139</v>
      </c>
    </row>
    <row r="1086" spans="1:3" ht="12.75">
      <c r="A1086" t="s">
        <v>4140</v>
      </c>
      <c r="B1086" t="s">
        <v>1030</v>
      </c>
      <c r="C1086" t="s">
        <v>4141</v>
      </c>
    </row>
    <row r="1087" spans="1:3" ht="12.75">
      <c r="A1087" t="s">
        <v>4142</v>
      </c>
      <c r="B1087" t="s">
        <v>986</v>
      </c>
      <c r="C1087" t="s">
        <v>4143</v>
      </c>
    </row>
    <row r="1088" spans="1:3" ht="12.75">
      <c r="A1088" t="s">
        <v>4144</v>
      </c>
      <c r="B1088" t="s">
        <v>852</v>
      </c>
      <c r="C1088" t="s">
        <v>4145</v>
      </c>
    </row>
    <row r="1089" spans="1:3" ht="12.75">
      <c r="A1089" t="s">
        <v>4146</v>
      </c>
      <c r="B1089" t="s">
        <v>857</v>
      </c>
      <c r="C1089" t="s">
        <v>4147</v>
      </c>
    </row>
    <row r="1090" spans="1:3" ht="12.75">
      <c r="A1090" t="s">
        <v>4148</v>
      </c>
      <c r="B1090" t="s">
        <v>862</v>
      </c>
      <c r="C1090" t="s">
        <v>4149</v>
      </c>
    </row>
    <row r="1091" spans="1:3" ht="12.75">
      <c r="A1091" t="s">
        <v>4150</v>
      </c>
      <c r="B1091" t="s">
        <v>868</v>
      </c>
      <c r="C1091" t="s">
        <v>4151</v>
      </c>
    </row>
    <row r="1092" spans="1:3" ht="12.75">
      <c r="A1092" t="s">
        <v>4152</v>
      </c>
      <c r="B1092" t="s">
        <v>873</v>
      </c>
      <c r="C1092" t="s">
        <v>4153</v>
      </c>
    </row>
    <row r="1093" spans="1:3" ht="12.75">
      <c r="A1093" t="s">
        <v>4154</v>
      </c>
      <c r="B1093" t="s">
        <v>882</v>
      </c>
      <c r="C1093" t="s">
        <v>4155</v>
      </c>
    </row>
    <row r="1094" spans="1:3" ht="12.75">
      <c r="A1094" t="s">
        <v>4156</v>
      </c>
      <c r="B1094" t="s">
        <v>887</v>
      </c>
      <c r="C1094" t="s">
        <v>4157</v>
      </c>
    </row>
    <row r="1095" spans="1:3" ht="12.75">
      <c r="A1095" t="s">
        <v>4158</v>
      </c>
      <c r="B1095" t="s">
        <v>2302</v>
      </c>
      <c r="C1095" t="s">
        <v>4159</v>
      </c>
    </row>
    <row r="1096" spans="1:3" ht="12.75">
      <c r="A1096" t="s">
        <v>4160</v>
      </c>
      <c r="B1096" t="s">
        <v>2307</v>
      </c>
      <c r="C1096" t="s">
        <v>4161</v>
      </c>
    </row>
    <row r="1097" spans="1:3" ht="12.75">
      <c r="A1097" t="s">
        <v>4162</v>
      </c>
      <c r="B1097" t="s">
        <v>3921</v>
      </c>
      <c r="C1097" t="s">
        <v>4163</v>
      </c>
    </row>
    <row r="1098" spans="1:3" ht="12.75">
      <c r="A1098" t="s">
        <v>4164</v>
      </c>
      <c r="B1098" t="s">
        <v>3922</v>
      </c>
      <c r="C1098" t="s">
        <v>4165</v>
      </c>
    </row>
    <row r="1099" spans="1:3" ht="12.75">
      <c r="A1099" t="s">
        <v>4166</v>
      </c>
      <c r="B1099" t="s">
        <v>649</v>
      </c>
      <c r="C1099" t="s">
        <v>1061</v>
      </c>
    </row>
    <row r="1100" spans="1:3" ht="12.75">
      <c r="A1100" t="s">
        <v>4167</v>
      </c>
      <c r="B1100" t="s">
        <v>2044</v>
      </c>
      <c r="C1100" t="s">
        <v>4168</v>
      </c>
    </row>
    <row r="1101" spans="1:3" ht="12.75">
      <c r="A1101" t="s">
        <v>4169</v>
      </c>
      <c r="B1101" t="s">
        <v>1779</v>
      </c>
      <c r="C1101" t="s">
        <v>4170</v>
      </c>
    </row>
    <row r="1102" spans="1:3" ht="12.75">
      <c r="A1102" t="s">
        <v>4171</v>
      </c>
      <c r="B1102" t="s">
        <v>1089</v>
      </c>
      <c r="C1102" t="s">
        <v>4172</v>
      </c>
    </row>
    <row r="1103" spans="1:3" ht="12.75">
      <c r="A1103" t="s">
        <v>4173</v>
      </c>
      <c r="B1103" t="s">
        <v>1741</v>
      </c>
      <c r="C1103" t="s">
        <v>4174</v>
      </c>
    </row>
    <row r="1104" spans="1:3" ht="12.75">
      <c r="A1104" t="s">
        <v>4175</v>
      </c>
      <c r="B1104" t="s">
        <v>1170</v>
      </c>
      <c r="C1104" t="s">
        <v>4176</v>
      </c>
    </row>
    <row r="1105" spans="1:3" ht="12.75">
      <c r="A1105" t="s">
        <v>1058</v>
      </c>
      <c r="B1105" t="s">
        <v>1059</v>
      </c>
      <c r="C1105" t="s">
        <v>4177</v>
      </c>
    </row>
    <row r="1106" spans="1:3" ht="12.75">
      <c r="A1106" t="s">
        <v>1062</v>
      </c>
      <c r="B1106" t="s">
        <v>1063</v>
      </c>
      <c r="C1106" t="s">
        <v>3431</v>
      </c>
    </row>
    <row r="1107" spans="1:3" ht="12.75">
      <c r="A1107" t="s">
        <v>1066</v>
      </c>
      <c r="B1107" t="s">
        <v>1067</v>
      </c>
      <c r="C1107" t="s">
        <v>3432</v>
      </c>
    </row>
    <row r="1108" spans="1:3" ht="12.75">
      <c r="A1108" t="s">
        <v>4178</v>
      </c>
      <c r="B1108" t="s">
        <v>1116</v>
      </c>
      <c r="C1108" t="s">
        <v>3433</v>
      </c>
    </row>
    <row r="1109" spans="1:3" ht="12.75">
      <c r="A1109" t="s">
        <v>4179</v>
      </c>
      <c r="B1109" t="s">
        <v>3422</v>
      </c>
      <c r="C1109" t="s">
        <v>4180</v>
      </c>
    </row>
    <row r="1110" spans="1:3" ht="12.75">
      <c r="A1110" t="s">
        <v>4181</v>
      </c>
      <c r="B1110" t="s">
        <v>3423</v>
      </c>
      <c r="C1110" t="s">
        <v>4182</v>
      </c>
    </row>
    <row r="1111" spans="1:3" ht="12.75">
      <c r="A1111" t="s">
        <v>4183</v>
      </c>
      <c r="B1111" t="s">
        <v>3424</v>
      </c>
      <c r="C1111" t="s">
        <v>4184</v>
      </c>
    </row>
    <row r="1112" spans="1:3" ht="12.75">
      <c r="A1112" t="s">
        <v>4185</v>
      </c>
      <c r="B1112" t="s">
        <v>974</v>
      </c>
      <c r="C1112" t="s">
        <v>4186</v>
      </c>
    </row>
    <row r="1113" spans="1:3" ht="12.75">
      <c r="A1113" t="s">
        <v>4187</v>
      </c>
      <c r="B1113" t="s">
        <v>755</v>
      </c>
      <c r="C1113" t="s">
        <v>786</v>
      </c>
    </row>
    <row r="1114" spans="1:3" ht="12.75">
      <c r="A1114" t="s">
        <v>4188</v>
      </c>
      <c r="B1114" t="s">
        <v>805</v>
      </c>
      <c r="C1114" t="s">
        <v>4189</v>
      </c>
    </row>
    <row r="1115" spans="1:3" ht="12.75">
      <c r="A1115" t="s">
        <v>4190</v>
      </c>
      <c r="B1115" t="s">
        <v>775</v>
      </c>
      <c r="C1115" t="s">
        <v>4191</v>
      </c>
    </row>
    <row r="1116" spans="1:3" ht="12.75">
      <c r="A1116" t="s">
        <v>4192</v>
      </c>
      <c r="B1116" t="s">
        <v>780</v>
      </c>
      <c r="C1116" t="s">
        <v>4193</v>
      </c>
    </row>
    <row r="1117" spans="1:3" ht="12.75">
      <c r="A1117" t="s">
        <v>4194</v>
      </c>
      <c r="B1117" t="s">
        <v>1018</v>
      </c>
      <c r="C1117" t="s">
        <v>4195</v>
      </c>
    </row>
    <row r="1118" spans="1:3" ht="12.75">
      <c r="A1118" t="s">
        <v>4196</v>
      </c>
      <c r="B1118" t="s">
        <v>1022</v>
      </c>
      <c r="C1118" t="s">
        <v>4197</v>
      </c>
    </row>
    <row r="1119" spans="1:3" ht="12.75">
      <c r="A1119" t="s">
        <v>4198</v>
      </c>
      <c r="B1119" t="s">
        <v>1026</v>
      </c>
      <c r="C1119" t="s">
        <v>4199</v>
      </c>
    </row>
    <row r="1120" spans="1:3" ht="12.75">
      <c r="A1120" t="s">
        <v>4200</v>
      </c>
      <c r="B1120" t="s">
        <v>986</v>
      </c>
      <c r="C1120" t="s">
        <v>4201</v>
      </c>
    </row>
    <row r="1121" spans="1:3" ht="12.75">
      <c r="A1121" t="s">
        <v>4202</v>
      </c>
      <c r="B1121" t="s">
        <v>852</v>
      </c>
      <c r="C1121" t="s">
        <v>786</v>
      </c>
    </row>
    <row r="1122" spans="1:3" ht="12.75">
      <c r="A1122" t="s">
        <v>4203</v>
      </c>
      <c r="B1122" t="s">
        <v>857</v>
      </c>
      <c r="C1122" t="s">
        <v>4189</v>
      </c>
    </row>
    <row r="1123" spans="1:3" ht="12.75">
      <c r="A1123" t="s">
        <v>4204</v>
      </c>
      <c r="B1123" t="s">
        <v>862</v>
      </c>
      <c r="C1123" t="s">
        <v>4191</v>
      </c>
    </row>
    <row r="1124" spans="1:3" ht="12.75">
      <c r="A1124" t="s">
        <v>4205</v>
      </c>
      <c r="B1124" t="s">
        <v>868</v>
      </c>
      <c r="C1124" t="s">
        <v>4193</v>
      </c>
    </row>
    <row r="1125" spans="1:3" ht="12.75">
      <c r="A1125" t="s">
        <v>4206</v>
      </c>
      <c r="B1125" t="s">
        <v>873</v>
      </c>
      <c r="C1125" t="s">
        <v>4195</v>
      </c>
    </row>
    <row r="1126" spans="1:3" ht="12.75">
      <c r="A1126" t="s">
        <v>4207</v>
      </c>
      <c r="B1126" t="s">
        <v>882</v>
      </c>
      <c r="C1126" t="s">
        <v>4208</v>
      </c>
    </row>
    <row r="1127" spans="1:3" ht="12.75">
      <c r="A1127" t="s">
        <v>4209</v>
      </c>
      <c r="B1127" t="s">
        <v>887</v>
      </c>
      <c r="C1127" t="s">
        <v>4199</v>
      </c>
    </row>
    <row r="1128" spans="1:3" ht="12.75">
      <c r="A1128" t="s">
        <v>4210</v>
      </c>
      <c r="B1128" t="s">
        <v>649</v>
      </c>
      <c r="C1128" t="s">
        <v>4211</v>
      </c>
    </row>
    <row r="1129" spans="1:3" ht="12.75">
      <c r="A1129" t="s">
        <v>4212</v>
      </c>
      <c r="B1129" t="s">
        <v>2044</v>
      </c>
      <c r="C1129" t="s">
        <v>786</v>
      </c>
    </row>
    <row r="1130" spans="1:3" ht="12.75">
      <c r="A1130" t="s">
        <v>4213</v>
      </c>
      <c r="B1130" t="s">
        <v>1779</v>
      </c>
      <c r="C1130" t="s">
        <v>4189</v>
      </c>
    </row>
    <row r="1131" spans="1:3" ht="12.75">
      <c r="A1131" t="s">
        <v>4214</v>
      </c>
      <c r="B1131" t="s">
        <v>1783</v>
      </c>
      <c r="C1131" t="s">
        <v>4191</v>
      </c>
    </row>
    <row r="1132" spans="1:3" ht="12.75">
      <c r="A1132" t="s">
        <v>4215</v>
      </c>
      <c r="B1132" t="s">
        <v>1787</v>
      </c>
      <c r="C1132" t="s">
        <v>4193</v>
      </c>
    </row>
    <row r="1133" spans="1:3" ht="12.75">
      <c r="A1133" t="s">
        <v>4216</v>
      </c>
      <c r="B1133" t="s">
        <v>2051</v>
      </c>
      <c r="C1133" t="s">
        <v>4195</v>
      </c>
    </row>
    <row r="1134" spans="1:3" ht="12.75">
      <c r="A1134" t="s">
        <v>4217</v>
      </c>
      <c r="B1134" t="s">
        <v>2054</v>
      </c>
      <c r="C1134" t="s">
        <v>4218</v>
      </c>
    </row>
    <row r="1135" spans="1:3" ht="12.75">
      <c r="A1135" t="s">
        <v>4219</v>
      </c>
      <c r="B1135" t="s">
        <v>2057</v>
      </c>
      <c r="C1135" t="s">
        <v>4199</v>
      </c>
    </row>
    <row r="1136" spans="1:3" ht="12.75">
      <c r="A1136" t="s">
        <v>1668</v>
      </c>
      <c r="B1136" t="s">
        <v>755</v>
      </c>
      <c r="C1136" t="s">
        <v>1473</v>
      </c>
    </row>
    <row r="1137" spans="1:3" ht="12.75">
      <c r="A1137" t="s">
        <v>1670</v>
      </c>
      <c r="B1137" t="s">
        <v>805</v>
      </c>
      <c r="C1137" t="s">
        <v>1477</v>
      </c>
    </row>
    <row r="1138" spans="1:3" ht="12.75">
      <c r="A1138" t="s">
        <v>1673</v>
      </c>
      <c r="B1138" t="s">
        <v>775</v>
      </c>
      <c r="C1138" t="s">
        <v>1481</v>
      </c>
    </row>
    <row r="1139" spans="1:3" ht="12.75">
      <c r="A1139" t="s">
        <v>1675</v>
      </c>
      <c r="B1139" t="s">
        <v>780</v>
      </c>
      <c r="C1139" t="s">
        <v>1485</v>
      </c>
    </row>
    <row r="1140" spans="1:3" ht="12.75">
      <c r="A1140" t="s">
        <v>1677</v>
      </c>
      <c r="B1140" t="s">
        <v>1018</v>
      </c>
      <c r="C1140" t="s">
        <v>1489</v>
      </c>
    </row>
    <row r="1141" spans="1:3" ht="12.75">
      <c r="A1141" t="s">
        <v>1679</v>
      </c>
      <c r="B1141" t="s">
        <v>1022</v>
      </c>
      <c r="C1141" t="s">
        <v>1493</v>
      </c>
    </row>
    <row r="1142" spans="1:3" ht="12.75">
      <c r="A1142" t="s">
        <v>1681</v>
      </c>
      <c r="B1142" t="s">
        <v>1026</v>
      </c>
      <c r="C1142" t="s">
        <v>1497</v>
      </c>
    </row>
    <row r="1143" spans="1:3" ht="12.75">
      <c r="A1143" t="s">
        <v>1683</v>
      </c>
      <c r="B1143" t="s">
        <v>1030</v>
      </c>
      <c r="C1143" t="s">
        <v>1501</v>
      </c>
    </row>
    <row r="1144" spans="1:3" ht="12.75">
      <c r="A1144" t="s">
        <v>1685</v>
      </c>
      <c r="B1144" t="s">
        <v>2358</v>
      </c>
      <c r="C1144" t="s">
        <v>1505</v>
      </c>
    </row>
    <row r="1145" spans="1:3" ht="12.75">
      <c r="A1145" t="s">
        <v>1687</v>
      </c>
      <c r="B1145" t="s">
        <v>2362</v>
      </c>
      <c r="C1145" t="s">
        <v>1509</v>
      </c>
    </row>
    <row r="1146" spans="1:3" ht="12.75">
      <c r="A1146" t="s">
        <v>1689</v>
      </c>
      <c r="B1146" t="s">
        <v>2393</v>
      </c>
      <c r="C1146" t="s">
        <v>1513</v>
      </c>
    </row>
    <row r="1147" spans="1:3" ht="12.75">
      <c r="A1147" t="s">
        <v>1691</v>
      </c>
      <c r="B1147" t="s">
        <v>2396</v>
      </c>
      <c r="C1147" t="s">
        <v>1517</v>
      </c>
    </row>
    <row r="1148" spans="1:3" ht="12.75">
      <c r="A1148" t="s">
        <v>1693</v>
      </c>
      <c r="B1148" t="s">
        <v>2411</v>
      </c>
      <c r="C1148" t="s">
        <v>1521</v>
      </c>
    </row>
    <row r="1149" spans="1:3" ht="12.75">
      <c r="A1149" t="s">
        <v>4220</v>
      </c>
      <c r="B1149" t="s">
        <v>2415</v>
      </c>
      <c r="C1149" t="s">
        <v>4052</v>
      </c>
    </row>
    <row r="1150" spans="1:3" ht="12.75">
      <c r="A1150" t="s">
        <v>1695</v>
      </c>
      <c r="B1150" t="s">
        <v>852</v>
      </c>
      <c r="C1150" t="s">
        <v>1316</v>
      </c>
    </row>
    <row r="1151" spans="1:3" ht="12.75">
      <c r="A1151" t="s">
        <v>1697</v>
      </c>
      <c r="B1151" t="s">
        <v>857</v>
      </c>
      <c r="C1151" t="s">
        <v>1320</v>
      </c>
    </row>
    <row r="1152" spans="1:3" ht="12.75">
      <c r="A1152" t="s">
        <v>1700</v>
      </c>
      <c r="B1152" t="s">
        <v>862</v>
      </c>
      <c r="C1152" t="s">
        <v>1324</v>
      </c>
    </row>
    <row r="1153" spans="1:3" ht="12.75">
      <c r="A1153" t="s">
        <v>1702</v>
      </c>
      <c r="B1153" t="s">
        <v>868</v>
      </c>
      <c r="C1153" t="s">
        <v>1328</v>
      </c>
    </row>
    <row r="1154" spans="1:3" ht="12.75">
      <c r="A1154" t="s">
        <v>1704</v>
      </c>
      <c r="B1154" t="s">
        <v>873</v>
      </c>
      <c r="C1154" t="s">
        <v>1332</v>
      </c>
    </row>
    <row r="1155" spans="1:3" ht="12.75">
      <c r="A1155" t="s">
        <v>1705</v>
      </c>
      <c r="B1155" t="s">
        <v>882</v>
      </c>
      <c r="C1155" t="s">
        <v>1336</v>
      </c>
    </row>
    <row r="1156" spans="1:3" ht="12.75">
      <c r="A1156" t="s">
        <v>1708</v>
      </c>
      <c r="B1156" t="s">
        <v>887</v>
      </c>
      <c r="C1156" t="s">
        <v>1340</v>
      </c>
    </row>
    <row r="1157" spans="1:3" ht="12.75">
      <c r="A1157" t="s">
        <v>1710</v>
      </c>
      <c r="B1157" t="s">
        <v>2302</v>
      </c>
      <c r="C1157" t="s">
        <v>1344</v>
      </c>
    </row>
    <row r="1158" spans="1:3" ht="12.75">
      <c r="A1158" t="s">
        <v>1712</v>
      </c>
      <c r="B1158" t="s">
        <v>2307</v>
      </c>
      <c r="C1158" t="s">
        <v>1348</v>
      </c>
    </row>
    <row r="1159" spans="1:3" ht="12.75">
      <c r="A1159" t="s">
        <v>1715</v>
      </c>
      <c r="B1159" t="s">
        <v>3921</v>
      </c>
      <c r="C1159" t="s">
        <v>1352</v>
      </c>
    </row>
    <row r="1160" spans="1:3" ht="12.75">
      <c r="A1160" t="s">
        <v>1717</v>
      </c>
      <c r="B1160" t="s">
        <v>3922</v>
      </c>
      <c r="C1160" t="s">
        <v>1356</v>
      </c>
    </row>
    <row r="1161" spans="1:3" ht="12.75">
      <c r="A1161" t="s">
        <v>1719</v>
      </c>
      <c r="B1161" t="s">
        <v>3923</v>
      </c>
      <c r="C1161" t="s">
        <v>1360</v>
      </c>
    </row>
    <row r="1162" spans="1:3" ht="12.75">
      <c r="A1162" t="s">
        <v>1721</v>
      </c>
      <c r="B1162" t="s">
        <v>3924</v>
      </c>
      <c r="C1162" t="s">
        <v>1364</v>
      </c>
    </row>
    <row r="1163" spans="1:3" ht="12.75">
      <c r="A1163" t="s">
        <v>4221</v>
      </c>
      <c r="B1163" t="s">
        <v>2316</v>
      </c>
      <c r="C1163" t="s">
        <v>2317</v>
      </c>
    </row>
    <row r="1164" spans="1:3" ht="12.75">
      <c r="A1164" t="s">
        <v>4222</v>
      </c>
      <c r="B1164" t="s">
        <v>2044</v>
      </c>
      <c r="C1164" t="s">
        <v>1562</v>
      </c>
    </row>
    <row r="1165" spans="1:3" ht="12.75">
      <c r="A1165" t="s">
        <v>4223</v>
      </c>
      <c r="B1165" t="s">
        <v>1779</v>
      </c>
      <c r="C1165" t="s">
        <v>1566</v>
      </c>
    </row>
    <row r="1166" spans="1:3" ht="12.75">
      <c r="A1166" t="s">
        <v>4224</v>
      </c>
      <c r="B1166" t="s">
        <v>1783</v>
      </c>
      <c r="C1166" t="s">
        <v>1570</v>
      </c>
    </row>
    <row r="1167" spans="1:3" ht="12.75">
      <c r="A1167" t="s">
        <v>4225</v>
      </c>
      <c r="B1167" t="s">
        <v>1787</v>
      </c>
      <c r="C1167" t="s">
        <v>1574</v>
      </c>
    </row>
    <row r="1168" spans="1:3" ht="12.75">
      <c r="A1168" t="s">
        <v>4226</v>
      </c>
      <c r="B1168" t="s">
        <v>2051</v>
      </c>
      <c r="C1168" t="s">
        <v>1578</v>
      </c>
    </row>
    <row r="1169" spans="1:3" ht="12.75">
      <c r="A1169" t="s">
        <v>4227</v>
      </c>
      <c r="B1169" t="s">
        <v>2054</v>
      </c>
      <c r="C1169" t="s">
        <v>1582</v>
      </c>
    </row>
    <row r="1170" spans="1:3" ht="12.75">
      <c r="A1170" t="s">
        <v>4228</v>
      </c>
      <c r="B1170" t="s">
        <v>2057</v>
      </c>
      <c r="C1170" t="s">
        <v>1586</v>
      </c>
    </row>
    <row r="1171" spans="1:3" ht="12.75">
      <c r="A1171" t="s">
        <v>4229</v>
      </c>
      <c r="B1171" t="s">
        <v>2069</v>
      </c>
      <c r="C1171" t="s">
        <v>1590</v>
      </c>
    </row>
    <row r="1172" spans="1:3" ht="12.75">
      <c r="A1172" t="s">
        <v>4230</v>
      </c>
      <c r="B1172" t="s">
        <v>2100</v>
      </c>
      <c r="C1172" t="s">
        <v>1594</v>
      </c>
    </row>
    <row r="1173" spans="1:3" ht="12.75">
      <c r="A1173" t="s">
        <v>4231</v>
      </c>
      <c r="B1173" t="s">
        <v>2328</v>
      </c>
      <c r="C1173" t="s">
        <v>1598</v>
      </c>
    </row>
    <row r="1174" spans="1:3" ht="12.75">
      <c r="A1174" t="s">
        <v>4232</v>
      </c>
      <c r="B1174" t="s">
        <v>2330</v>
      </c>
      <c r="C1174" t="s">
        <v>1601</v>
      </c>
    </row>
    <row r="1175" spans="1:3" ht="12.75">
      <c r="A1175" t="s">
        <v>4233</v>
      </c>
      <c r="B1175" t="s">
        <v>2332</v>
      </c>
      <c r="C1175" t="s">
        <v>1605</v>
      </c>
    </row>
    <row r="1176" spans="1:3" ht="12.75">
      <c r="A1176" t="s">
        <v>4234</v>
      </c>
      <c r="B1176" t="s">
        <v>2334</v>
      </c>
      <c r="C1176" t="s">
        <v>1609</v>
      </c>
    </row>
    <row r="1177" spans="1:3" ht="12.75">
      <c r="A1177" t="s">
        <v>4235</v>
      </c>
      <c r="B1177" t="s">
        <v>2474</v>
      </c>
      <c r="C1177" t="s">
        <v>2475</v>
      </c>
    </row>
    <row r="1178" spans="1:3" ht="12.75">
      <c r="A1178" t="s">
        <v>1723</v>
      </c>
      <c r="B1178" t="s">
        <v>785</v>
      </c>
      <c r="C1178" t="s">
        <v>2476</v>
      </c>
    </row>
    <row r="1179" spans="1:3" ht="12.75">
      <c r="A1179" t="s">
        <v>1725</v>
      </c>
      <c r="B1179" t="s">
        <v>790</v>
      </c>
      <c r="C1179" t="s">
        <v>2477</v>
      </c>
    </row>
    <row r="1180" spans="1:3" ht="12.75">
      <c r="A1180" t="s">
        <v>1727</v>
      </c>
      <c r="B1180" t="s">
        <v>795</v>
      </c>
      <c r="C1180" t="s">
        <v>3925</v>
      </c>
    </row>
    <row r="1181" spans="1:3" ht="12.75">
      <c r="A1181" t="s">
        <v>1729</v>
      </c>
      <c r="B1181" t="s">
        <v>3900</v>
      </c>
      <c r="C1181" t="s">
        <v>3926</v>
      </c>
    </row>
    <row r="1182" spans="1:3" ht="12.75">
      <c r="A1182" t="s">
        <v>1731</v>
      </c>
      <c r="B1182" t="s">
        <v>3927</v>
      </c>
      <c r="C1182" t="s">
        <v>3928</v>
      </c>
    </row>
    <row r="1183" spans="1:3" ht="12.75">
      <c r="A1183" t="s">
        <v>1733</v>
      </c>
      <c r="B1183" t="s">
        <v>3929</v>
      </c>
      <c r="C1183" t="s">
        <v>3930</v>
      </c>
    </row>
    <row r="1184" spans="1:3" ht="12.75">
      <c r="A1184" t="s">
        <v>1735</v>
      </c>
      <c r="B1184" t="s">
        <v>3931</v>
      </c>
      <c r="C1184" t="s">
        <v>3932</v>
      </c>
    </row>
    <row r="1185" spans="1:3" ht="12.75">
      <c r="A1185" t="s">
        <v>1737</v>
      </c>
      <c r="B1185" t="s">
        <v>3933</v>
      </c>
      <c r="C1185" t="s">
        <v>3934</v>
      </c>
    </row>
    <row r="1186" spans="1:3" ht="12.75">
      <c r="A1186" t="s">
        <v>1740</v>
      </c>
      <c r="B1186" t="s">
        <v>3935</v>
      </c>
      <c r="C1186" t="s">
        <v>3936</v>
      </c>
    </row>
    <row r="1187" spans="1:3" ht="12.75">
      <c r="A1187" t="s">
        <v>1743</v>
      </c>
      <c r="B1187" t="s">
        <v>3937</v>
      </c>
      <c r="C1187" t="s">
        <v>3938</v>
      </c>
    </row>
    <row r="1188" spans="1:3" ht="12.75">
      <c r="A1188" t="s">
        <v>1746</v>
      </c>
      <c r="B1188" t="s">
        <v>3939</v>
      </c>
      <c r="C1188" t="s">
        <v>3940</v>
      </c>
    </row>
    <row r="1189" spans="1:3" ht="12.75">
      <c r="A1189" t="s">
        <v>1749</v>
      </c>
      <c r="B1189" t="s">
        <v>3941</v>
      </c>
      <c r="C1189" t="s">
        <v>3942</v>
      </c>
    </row>
    <row r="1190" spans="1:3" ht="12.75">
      <c r="A1190" t="s">
        <v>1752</v>
      </c>
      <c r="B1190" t="s">
        <v>3943</v>
      </c>
      <c r="C1190" t="s">
        <v>3944</v>
      </c>
    </row>
    <row r="1191" spans="1:3" ht="12.75">
      <c r="A1191" t="s">
        <v>4236</v>
      </c>
      <c r="B1191" t="s">
        <v>3946</v>
      </c>
      <c r="C1191" t="s">
        <v>3947</v>
      </c>
    </row>
    <row r="1192" spans="1:3" ht="12.75">
      <c r="A1192" t="s">
        <v>1755</v>
      </c>
      <c r="B1192" t="s">
        <v>1093</v>
      </c>
      <c r="C1192" t="s">
        <v>3948</v>
      </c>
    </row>
    <row r="1193" spans="1:3" ht="12.75">
      <c r="A1193" t="s">
        <v>1758</v>
      </c>
      <c r="B1193" t="s">
        <v>3806</v>
      </c>
      <c r="C1193" t="s">
        <v>3949</v>
      </c>
    </row>
    <row r="1194" spans="1:3" ht="12.75">
      <c r="A1194" t="s">
        <v>1761</v>
      </c>
      <c r="B1194" t="s">
        <v>1152</v>
      </c>
      <c r="C1194" t="s">
        <v>3950</v>
      </c>
    </row>
    <row r="1195" spans="1:3" ht="12.75">
      <c r="A1195" t="s">
        <v>1764</v>
      </c>
      <c r="B1195" t="s">
        <v>3951</v>
      </c>
      <c r="C1195" t="s">
        <v>3952</v>
      </c>
    </row>
    <row r="1196" spans="1:3" ht="12.75">
      <c r="A1196" t="s">
        <v>1767</v>
      </c>
      <c r="B1196" t="s">
        <v>1158</v>
      </c>
      <c r="C1196" t="s">
        <v>3953</v>
      </c>
    </row>
    <row r="1197" spans="1:3" ht="12.75">
      <c r="A1197" t="s">
        <v>1770</v>
      </c>
      <c r="B1197" t="s">
        <v>1161</v>
      </c>
      <c r="C1197" t="s">
        <v>3954</v>
      </c>
    </row>
    <row r="1198" spans="1:3" ht="12.75">
      <c r="A1198" t="s">
        <v>1773</v>
      </c>
      <c r="B1198" t="s">
        <v>3955</v>
      </c>
      <c r="C1198" t="s">
        <v>3956</v>
      </c>
    </row>
    <row r="1199" spans="1:3" ht="12.75">
      <c r="A1199" t="s">
        <v>1777</v>
      </c>
      <c r="B1199" t="s">
        <v>3957</v>
      </c>
      <c r="C1199" t="s">
        <v>3958</v>
      </c>
    </row>
    <row r="1200" spans="1:3" ht="12.75">
      <c r="A1200" t="s">
        <v>1781</v>
      </c>
      <c r="B1200" t="s">
        <v>3959</v>
      </c>
      <c r="C1200" t="s">
        <v>3960</v>
      </c>
    </row>
    <row r="1201" spans="1:3" ht="12.75">
      <c r="A1201" t="s">
        <v>1785</v>
      </c>
      <c r="B1201" t="s">
        <v>3961</v>
      </c>
      <c r="C1201" t="s">
        <v>3962</v>
      </c>
    </row>
    <row r="1202" spans="1:3" ht="12.75">
      <c r="A1202" t="s">
        <v>1789</v>
      </c>
      <c r="B1202" t="s">
        <v>3963</v>
      </c>
      <c r="C1202" t="s">
        <v>3964</v>
      </c>
    </row>
    <row r="1203" spans="1:3" ht="12.75">
      <c r="A1203" t="s">
        <v>1792</v>
      </c>
      <c r="B1203" t="s">
        <v>3965</v>
      </c>
      <c r="C1203" t="s">
        <v>3966</v>
      </c>
    </row>
    <row r="1204" spans="1:3" ht="12.75">
      <c r="A1204" t="s">
        <v>1793</v>
      </c>
      <c r="B1204" t="s">
        <v>3967</v>
      </c>
      <c r="C1204" t="s">
        <v>3968</v>
      </c>
    </row>
    <row r="1205" spans="1:3" ht="12.75">
      <c r="A1205" t="s">
        <v>4237</v>
      </c>
      <c r="B1205" t="s">
        <v>3970</v>
      </c>
      <c r="C1205" t="s">
        <v>3971</v>
      </c>
    </row>
    <row r="1206" spans="1:3" ht="12.75">
      <c r="A1206" t="s">
        <v>4238</v>
      </c>
      <c r="B1206" t="s">
        <v>1098</v>
      </c>
      <c r="C1206" t="s">
        <v>3973</v>
      </c>
    </row>
    <row r="1207" spans="1:3" ht="12.75">
      <c r="A1207" t="s">
        <v>4239</v>
      </c>
      <c r="B1207" t="s">
        <v>2208</v>
      </c>
      <c r="C1207" t="s">
        <v>3975</v>
      </c>
    </row>
    <row r="1208" spans="1:3" ht="12.75">
      <c r="A1208" t="s">
        <v>4240</v>
      </c>
      <c r="B1208" t="s">
        <v>2213</v>
      </c>
      <c r="C1208" t="s">
        <v>3977</v>
      </c>
    </row>
    <row r="1209" spans="1:3" ht="12.75">
      <c r="A1209" t="s">
        <v>4241</v>
      </c>
      <c r="B1209" t="s">
        <v>3979</v>
      </c>
      <c r="C1209" t="s">
        <v>3980</v>
      </c>
    </row>
    <row r="1210" spans="1:3" ht="12.75">
      <c r="A1210" t="s">
        <v>4242</v>
      </c>
      <c r="B1210" t="s">
        <v>3982</v>
      </c>
      <c r="C1210" t="s">
        <v>3983</v>
      </c>
    </row>
    <row r="1211" spans="1:3" ht="12.75">
      <c r="A1211" t="s">
        <v>4243</v>
      </c>
      <c r="B1211" t="s">
        <v>3985</v>
      </c>
      <c r="C1211" t="s">
        <v>3986</v>
      </c>
    </row>
    <row r="1212" spans="1:3" ht="12.75">
      <c r="A1212" t="s">
        <v>4244</v>
      </c>
      <c r="B1212" t="s">
        <v>3988</v>
      </c>
      <c r="C1212" t="s">
        <v>3989</v>
      </c>
    </row>
    <row r="1213" spans="1:3" ht="12.75">
      <c r="A1213" t="s">
        <v>4245</v>
      </c>
      <c r="B1213" t="s">
        <v>3991</v>
      </c>
      <c r="C1213" t="s">
        <v>3992</v>
      </c>
    </row>
    <row r="1214" spans="1:3" ht="12.75">
      <c r="A1214" t="s">
        <v>4246</v>
      </c>
      <c r="B1214" t="s">
        <v>3994</v>
      </c>
      <c r="C1214" t="s">
        <v>3995</v>
      </c>
    </row>
    <row r="1215" spans="1:3" ht="12.75">
      <c r="A1215" t="s">
        <v>4247</v>
      </c>
      <c r="B1215" t="s">
        <v>3997</v>
      </c>
      <c r="C1215" t="s">
        <v>3998</v>
      </c>
    </row>
    <row r="1216" spans="1:3" ht="12.75">
      <c r="A1216" t="s">
        <v>4248</v>
      </c>
      <c r="B1216" t="s">
        <v>4000</v>
      </c>
      <c r="C1216" t="s">
        <v>4001</v>
      </c>
    </row>
    <row r="1217" spans="1:3" ht="12.75">
      <c r="A1217" t="s">
        <v>4249</v>
      </c>
      <c r="B1217" t="s">
        <v>4003</v>
      </c>
      <c r="C1217" t="s">
        <v>4004</v>
      </c>
    </row>
    <row r="1218" spans="1:3" ht="12.75">
      <c r="A1218" t="s">
        <v>4250</v>
      </c>
      <c r="B1218" t="s">
        <v>4006</v>
      </c>
      <c r="C1218" t="s">
        <v>4007</v>
      </c>
    </row>
    <row r="1219" spans="1:3" ht="12.75">
      <c r="A1219" t="s">
        <v>4251</v>
      </c>
      <c r="B1219" t="s">
        <v>4009</v>
      </c>
      <c r="C1219" t="s">
        <v>4010</v>
      </c>
    </row>
    <row r="1220" spans="1:3" ht="12.75">
      <c r="A1220" t="s">
        <v>4252</v>
      </c>
      <c r="B1220" t="s">
        <v>1103</v>
      </c>
      <c r="C1220" t="s">
        <v>4012</v>
      </c>
    </row>
    <row r="1221" spans="1:3" ht="12.75">
      <c r="A1221" t="s">
        <v>4253</v>
      </c>
      <c r="B1221" t="s">
        <v>3811</v>
      </c>
      <c r="C1221" t="s">
        <v>4014</v>
      </c>
    </row>
    <row r="1222" spans="1:3" ht="12.75">
      <c r="A1222" t="s">
        <v>4254</v>
      </c>
      <c r="B1222" t="s">
        <v>4016</v>
      </c>
      <c r="C1222" t="s">
        <v>4017</v>
      </c>
    </row>
    <row r="1223" spans="1:3" ht="12.75">
      <c r="A1223" t="s">
        <v>4255</v>
      </c>
      <c r="B1223" t="s">
        <v>4019</v>
      </c>
      <c r="C1223" t="s">
        <v>4020</v>
      </c>
    </row>
    <row r="1224" spans="1:3" ht="12.75">
      <c r="A1224" t="s">
        <v>4256</v>
      </c>
      <c r="B1224" t="s">
        <v>4022</v>
      </c>
      <c r="C1224" t="s">
        <v>4023</v>
      </c>
    </row>
    <row r="1225" spans="1:3" ht="12.75">
      <c r="A1225" t="s">
        <v>4257</v>
      </c>
      <c r="B1225" t="s">
        <v>4025</v>
      </c>
      <c r="C1225" t="s">
        <v>4026</v>
      </c>
    </row>
    <row r="1226" spans="1:3" ht="12.75">
      <c r="A1226" t="s">
        <v>4258</v>
      </c>
      <c r="B1226" t="s">
        <v>4028</v>
      </c>
      <c r="C1226" t="s">
        <v>4029</v>
      </c>
    </row>
    <row r="1227" spans="1:3" ht="12.75">
      <c r="A1227" t="s">
        <v>4259</v>
      </c>
      <c r="B1227" t="s">
        <v>4031</v>
      </c>
      <c r="C1227" t="s">
        <v>4032</v>
      </c>
    </row>
    <row r="1228" spans="1:3" ht="12.75">
      <c r="A1228" t="s">
        <v>4260</v>
      </c>
      <c r="B1228" t="s">
        <v>4034</v>
      </c>
      <c r="C1228" t="s">
        <v>4035</v>
      </c>
    </row>
    <row r="1229" spans="1:3" ht="12.75">
      <c r="A1229" t="s">
        <v>4261</v>
      </c>
      <c r="B1229" t="s">
        <v>4037</v>
      </c>
      <c r="C1229" t="s">
        <v>4038</v>
      </c>
    </row>
    <row r="1230" spans="1:3" ht="12.75">
      <c r="A1230" t="s">
        <v>4262</v>
      </c>
      <c r="B1230" t="s">
        <v>4040</v>
      </c>
      <c r="C1230" t="s">
        <v>4041</v>
      </c>
    </row>
    <row r="1231" spans="1:3" ht="12.75">
      <c r="A1231" t="s">
        <v>4263</v>
      </c>
      <c r="B1231" t="s">
        <v>4043</v>
      </c>
      <c r="C1231" t="s">
        <v>4044</v>
      </c>
    </row>
    <row r="1232" spans="1:3" ht="12.75">
      <c r="A1232" t="s">
        <v>4264</v>
      </c>
      <c r="B1232" t="s">
        <v>4046</v>
      </c>
      <c r="C1232" t="s">
        <v>4047</v>
      </c>
    </row>
    <row r="1233" spans="1:3" ht="12.75">
      <c r="A1233" t="s">
        <v>4265</v>
      </c>
      <c r="B1233" t="s">
        <v>4049</v>
      </c>
      <c r="C1233" t="s">
        <v>4050</v>
      </c>
    </row>
    <row r="1234" spans="1:3" ht="12.75">
      <c r="A1234" t="s">
        <v>1797</v>
      </c>
      <c r="B1234" t="s">
        <v>755</v>
      </c>
      <c r="C1234" t="s">
        <v>4266</v>
      </c>
    </row>
    <row r="1235" spans="1:3" ht="12.75">
      <c r="A1235" t="s">
        <v>1799</v>
      </c>
      <c r="B1235" t="s">
        <v>805</v>
      </c>
      <c r="C1235" t="s">
        <v>4267</v>
      </c>
    </row>
    <row r="1236" spans="1:3" ht="12.75">
      <c r="A1236" t="s">
        <v>1801</v>
      </c>
      <c r="B1236" t="s">
        <v>775</v>
      </c>
      <c r="C1236" t="s">
        <v>4268</v>
      </c>
    </row>
    <row r="1237" spans="1:3" ht="12.75">
      <c r="A1237" t="s">
        <v>1803</v>
      </c>
      <c r="B1237" t="s">
        <v>780</v>
      </c>
      <c r="C1237" t="s">
        <v>4269</v>
      </c>
    </row>
    <row r="1238" spans="1:3" ht="12.75">
      <c r="A1238" t="s">
        <v>1805</v>
      </c>
      <c r="B1238" t="s">
        <v>1018</v>
      </c>
      <c r="C1238" t="s">
        <v>4270</v>
      </c>
    </row>
    <row r="1239" spans="1:3" ht="12.75">
      <c r="A1239" t="s">
        <v>1807</v>
      </c>
      <c r="B1239" t="s">
        <v>1022</v>
      </c>
      <c r="C1239" t="s">
        <v>4271</v>
      </c>
    </row>
    <row r="1240" spans="1:3" ht="12.75">
      <c r="A1240" t="s">
        <v>1810</v>
      </c>
      <c r="B1240" t="s">
        <v>1026</v>
      </c>
      <c r="C1240" t="s">
        <v>4272</v>
      </c>
    </row>
    <row r="1241" spans="1:3" ht="12.75">
      <c r="A1241" t="s">
        <v>1813</v>
      </c>
      <c r="B1241" t="s">
        <v>1030</v>
      </c>
      <c r="C1241" t="s">
        <v>4273</v>
      </c>
    </row>
    <row r="1242" spans="1:3" ht="12.75">
      <c r="A1242" t="s">
        <v>1814</v>
      </c>
      <c r="B1242" t="s">
        <v>2358</v>
      </c>
      <c r="C1242" t="s">
        <v>4274</v>
      </c>
    </row>
    <row r="1243" spans="1:3" ht="12.75">
      <c r="A1243" t="s">
        <v>1816</v>
      </c>
      <c r="B1243" t="s">
        <v>2362</v>
      </c>
      <c r="C1243" t="s">
        <v>4275</v>
      </c>
    </row>
    <row r="1244" spans="1:3" ht="12.75">
      <c r="A1244" t="s">
        <v>1817</v>
      </c>
      <c r="B1244" t="s">
        <v>2393</v>
      </c>
      <c r="C1244" t="s">
        <v>4276</v>
      </c>
    </row>
    <row r="1245" spans="1:3" ht="12.75">
      <c r="A1245" t="s">
        <v>1820</v>
      </c>
      <c r="B1245" t="s">
        <v>2396</v>
      </c>
      <c r="C1245" t="s">
        <v>4277</v>
      </c>
    </row>
    <row r="1246" spans="1:3" ht="12.75">
      <c r="A1246" t="s">
        <v>1823</v>
      </c>
      <c r="B1246" t="s">
        <v>2411</v>
      </c>
      <c r="C1246" t="s">
        <v>4278</v>
      </c>
    </row>
    <row r="1247" spans="1:3" ht="12.75">
      <c r="A1247" t="s">
        <v>4279</v>
      </c>
      <c r="B1247" t="s">
        <v>2415</v>
      </c>
      <c r="C1247" t="s">
        <v>4280</v>
      </c>
    </row>
    <row r="1248" spans="1:3" ht="12.75">
      <c r="A1248" t="s">
        <v>1826</v>
      </c>
      <c r="B1248" t="s">
        <v>852</v>
      </c>
      <c r="C1248" t="s">
        <v>1316</v>
      </c>
    </row>
    <row r="1249" spans="1:3" ht="12.75">
      <c r="A1249" t="s">
        <v>1829</v>
      </c>
      <c r="B1249" t="s">
        <v>857</v>
      </c>
      <c r="C1249" t="s">
        <v>1320</v>
      </c>
    </row>
    <row r="1250" spans="1:3" ht="12.75">
      <c r="A1250" t="s">
        <v>1832</v>
      </c>
      <c r="B1250" t="s">
        <v>862</v>
      </c>
      <c r="C1250" t="s">
        <v>1324</v>
      </c>
    </row>
    <row r="1251" spans="1:3" ht="12.75">
      <c r="A1251" t="s">
        <v>1835</v>
      </c>
      <c r="B1251" t="s">
        <v>868</v>
      </c>
      <c r="C1251" t="s">
        <v>1328</v>
      </c>
    </row>
    <row r="1252" spans="1:3" ht="12.75">
      <c r="A1252" t="s">
        <v>1838</v>
      </c>
      <c r="B1252" t="s">
        <v>873</v>
      </c>
      <c r="C1252" t="s">
        <v>1332</v>
      </c>
    </row>
    <row r="1253" spans="1:3" ht="12.75">
      <c r="A1253" t="s">
        <v>1841</v>
      </c>
      <c r="B1253" t="s">
        <v>882</v>
      </c>
      <c r="C1253" t="s">
        <v>1336</v>
      </c>
    </row>
    <row r="1254" spans="1:3" ht="12.75">
      <c r="A1254" t="s">
        <v>1844</v>
      </c>
      <c r="B1254" t="s">
        <v>887</v>
      </c>
      <c r="C1254" t="s">
        <v>1340</v>
      </c>
    </row>
    <row r="1255" spans="1:3" ht="12.75">
      <c r="A1255" t="s">
        <v>1848</v>
      </c>
      <c r="B1255" t="s">
        <v>2302</v>
      </c>
      <c r="C1255" t="s">
        <v>1344</v>
      </c>
    </row>
    <row r="1256" spans="1:3" ht="12.75">
      <c r="A1256" t="s">
        <v>1852</v>
      </c>
      <c r="B1256" t="s">
        <v>2307</v>
      </c>
      <c r="C1256" t="s">
        <v>1348</v>
      </c>
    </row>
    <row r="1257" spans="1:3" ht="12.75">
      <c r="A1257" t="s">
        <v>1856</v>
      </c>
      <c r="B1257" t="s">
        <v>3921</v>
      </c>
      <c r="C1257" t="s">
        <v>1352</v>
      </c>
    </row>
    <row r="1258" spans="1:3" ht="12.75">
      <c r="A1258" t="s">
        <v>1860</v>
      </c>
      <c r="B1258" t="s">
        <v>3922</v>
      </c>
      <c r="C1258" t="s">
        <v>1356</v>
      </c>
    </row>
    <row r="1259" spans="1:3" ht="12.75">
      <c r="A1259" t="s">
        <v>1863</v>
      </c>
      <c r="B1259" t="s">
        <v>3923</v>
      </c>
      <c r="C1259" t="s">
        <v>1360</v>
      </c>
    </row>
    <row r="1260" spans="1:3" ht="12.75">
      <c r="A1260" t="s">
        <v>1866</v>
      </c>
      <c r="B1260" t="s">
        <v>3924</v>
      </c>
      <c r="C1260" t="s">
        <v>1364</v>
      </c>
    </row>
    <row r="1261" spans="1:3" ht="12.75">
      <c r="A1261" t="s">
        <v>4281</v>
      </c>
      <c r="B1261" t="s">
        <v>2316</v>
      </c>
      <c r="C1261" t="s">
        <v>2317</v>
      </c>
    </row>
    <row r="1262" spans="1:3" ht="12.75">
      <c r="A1262" t="s">
        <v>4282</v>
      </c>
      <c r="B1262" t="s">
        <v>2044</v>
      </c>
      <c r="C1262" t="s">
        <v>1562</v>
      </c>
    </row>
    <row r="1263" spans="1:3" ht="12.75">
      <c r="A1263" t="s">
        <v>4283</v>
      </c>
      <c r="B1263" t="s">
        <v>1779</v>
      </c>
      <c r="C1263" t="s">
        <v>1566</v>
      </c>
    </row>
    <row r="1264" spans="1:3" ht="12.75">
      <c r="A1264" t="s">
        <v>4284</v>
      </c>
      <c r="B1264" t="s">
        <v>1783</v>
      </c>
      <c r="C1264" t="s">
        <v>1570</v>
      </c>
    </row>
    <row r="1265" spans="1:3" ht="12.75">
      <c r="A1265" t="s">
        <v>4285</v>
      </c>
      <c r="B1265" t="s">
        <v>1787</v>
      </c>
      <c r="C1265" t="s">
        <v>1574</v>
      </c>
    </row>
    <row r="1266" spans="1:3" ht="12.75">
      <c r="A1266" t="s">
        <v>4286</v>
      </c>
      <c r="B1266" t="s">
        <v>2051</v>
      </c>
      <c r="C1266" t="s">
        <v>1578</v>
      </c>
    </row>
    <row r="1267" spans="1:3" ht="12.75">
      <c r="A1267" t="s">
        <v>4287</v>
      </c>
      <c r="B1267" t="s">
        <v>2054</v>
      </c>
      <c r="C1267" t="s">
        <v>1582</v>
      </c>
    </row>
    <row r="1268" spans="1:3" ht="12.75">
      <c r="A1268" t="s">
        <v>4288</v>
      </c>
      <c r="B1268" t="s">
        <v>2057</v>
      </c>
      <c r="C1268" t="s">
        <v>1586</v>
      </c>
    </row>
    <row r="1269" spans="1:3" ht="12.75">
      <c r="A1269" t="s">
        <v>4289</v>
      </c>
      <c r="B1269" t="s">
        <v>2069</v>
      </c>
      <c r="C1269" t="s">
        <v>1590</v>
      </c>
    </row>
    <row r="1270" spans="1:3" ht="12.75">
      <c r="A1270" t="s">
        <v>4290</v>
      </c>
      <c r="B1270" t="s">
        <v>2100</v>
      </c>
      <c r="C1270" t="s">
        <v>1594</v>
      </c>
    </row>
    <row r="1271" spans="1:3" ht="12.75">
      <c r="A1271" t="s">
        <v>4291</v>
      </c>
      <c r="B1271" t="s">
        <v>2328</v>
      </c>
      <c r="C1271" t="s">
        <v>1598</v>
      </c>
    </row>
    <row r="1272" spans="1:3" ht="12.75">
      <c r="A1272" t="s">
        <v>4292</v>
      </c>
      <c r="B1272" t="s">
        <v>2330</v>
      </c>
      <c r="C1272" t="s">
        <v>1601</v>
      </c>
    </row>
    <row r="1273" spans="1:3" ht="12.75">
      <c r="A1273" t="s">
        <v>4293</v>
      </c>
      <c r="B1273" t="s">
        <v>2332</v>
      </c>
      <c r="C1273" t="s">
        <v>1605</v>
      </c>
    </row>
    <row r="1274" spans="1:3" ht="12.75">
      <c r="A1274" t="s">
        <v>4294</v>
      </c>
      <c r="B1274" t="s">
        <v>2334</v>
      </c>
      <c r="C1274" t="s">
        <v>1609</v>
      </c>
    </row>
    <row r="1275" spans="1:3" ht="12.75">
      <c r="A1275" t="s">
        <v>4295</v>
      </c>
      <c r="B1275" t="s">
        <v>2474</v>
      </c>
      <c r="C1275" t="s">
        <v>2475</v>
      </c>
    </row>
    <row r="1276" spans="1:3" ht="12.75">
      <c r="A1276" t="s">
        <v>1869</v>
      </c>
      <c r="B1276" t="s">
        <v>785</v>
      </c>
      <c r="C1276" t="s">
        <v>2476</v>
      </c>
    </row>
    <row r="1277" spans="1:3" ht="12.75">
      <c r="A1277" t="s">
        <v>1872</v>
      </c>
      <c r="B1277" t="s">
        <v>790</v>
      </c>
      <c r="C1277" t="s">
        <v>2477</v>
      </c>
    </row>
    <row r="1278" spans="1:3" ht="12.75">
      <c r="A1278" t="s">
        <v>1875</v>
      </c>
      <c r="B1278" t="s">
        <v>795</v>
      </c>
      <c r="C1278" t="s">
        <v>3925</v>
      </c>
    </row>
    <row r="1279" spans="1:3" ht="12.75">
      <c r="A1279" t="s">
        <v>1878</v>
      </c>
      <c r="B1279" t="s">
        <v>3900</v>
      </c>
      <c r="C1279" t="s">
        <v>3926</v>
      </c>
    </row>
    <row r="1280" spans="1:3" ht="12.75">
      <c r="A1280" t="s">
        <v>1881</v>
      </c>
      <c r="B1280" t="s">
        <v>3927</v>
      </c>
      <c r="C1280" t="s">
        <v>3928</v>
      </c>
    </row>
    <row r="1281" spans="1:3" ht="12.75">
      <c r="A1281" t="s">
        <v>1884</v>
      </c>
      <c r="B1281" t="s">
        <v>3929</v>
      </c>
      <c r="C1281" t="s">
        <v>3930</v>
      </c>
    </row>
    <row r="1282" spans="1:3" ht="12.75">
      <c r="A1282" t="s">
        <v>1887</v>
      </c>
      <c r="B1282" t="s">
        <v>3931</v>
      </c>
      <c r="C1282" t="s">
        <v>3932</v>
      </c>
    </row>
    <row r="1283" spans="1:3" ht="12.75">
      <c r="A1283" t="s">
        <v>1890</v>
      </c>
      <c r="B1283" t="s">
        <v>3933</v>
      </c>
      <c r="C1283" t="s">
        <v>3934</v>
      </c>
    </row>
    <row r="1284" spans="1:3" ht="12.75">
      <c r="A1284" t="s">
        <v>1893</v>
      </c>
      <c r="B1284" t="s">
        <v>3935</v>
      </c>
      <c r="C1284" t="s">
        <v>3936</v>
      </c>
    </row>
    <row r="1285" spans="1:3" ht="12.75">
      <c r="A1285" t="s">
        <v>1896</v>
      </c>
      <c r="B1285" t="s">
        <v>3937</v>
      </c>
      <c r="C1285" t="s">
        <v>3938</v>
      </c>
    </row>
    <row r="1286" spans="1:3" ht="12.75">
      <c r="A1286" t="s">
        <v>1899</v>
      </c>
      <c r="B1286" t="s">
        <v>3939</v>
      </c>
      <c r="C1286" t="s">
        <v>3940</v>
      </c>
    </row>
    <row r="1287" spans="1:3" ht="12.75">
      <c r="A1287" t="s">
        <v>1902</v>
      </c>
      <c r="B1287" t="s">
        <v>3941</v>
      </c>
      <c r="C1287" t="s">
        <v>3942</v>
      </c>
    </row>
    <row r="1288" spans="1:3" ht="12.75">
      <c r="A1288" t="s">
        <v>1905</v>
      </c>
      <c r="B1288" t="s">
        <v>3943</v>
      </c>
      <c r="C1288" t="s">
        <v>3944</v>
      </c>
    </row>
    <row r="1289" spans="1:3" ht="12.75">
      <c r="A1289" t="s">
        <v>4296</v>
      </c>
      <c r="B1289" t="s">
        <v>3946</v>
      </c>
      <c r="C1289" t="s">
        <v>3947</v>
      </c>
    </row>
    <row r="1290" spans="1:3" ht="12.75">
      <c r="A1290" t="s">
        <v>1908</v>
      </c>
      <c r="B1290" t="s">
        <v>1093</v>
      </c>
      <c r="C1290" t="s">
        <v>3948</v>
      </c>
    </row>
    <row r="1291" spans="1:3" ht="12.75">
      <c r="A1291" t="s">
        <v>1911</v>
      </c>
      <c r="B1291" t="s">
        <v>3806</v>
      </c>
      <c r="C1291" t="s">
        <v>3949</v>
      </c>
    </row>
    <row r="1292" spans="1:3" ht="12.75">
      <c r="A1292" t="s">
        <v>1914</v>
      </c>
      <c r="B1292" t="s">
        <v>1152</v>
      </c>
      <c r="C1292" t="s">
        <v>3950</v>
      </c>
    </row>
    <row r="1293" spans="1:3" ht="12.75">
      <c r="A1293" t="s">
        <v>1918</v>
      </c>
      <c r="B1293" t="s">
        <v>3951</v>
      </c>
      <c r="C1293" t="s">
        <v>3952</v>
      </c>
    </row>
    <row r="1294" spans="1:3" ht="12.75">
      <c r="A1294" t="s">
        <v>1922</v>
      </c>
      <c r="B1294" t="s">
        <v>1158</v>
      </c>
      <c r="C1294" t="s">
        <v>3953</v>
      </c>
    </row>
    <row r="1295" spans="1:3" ht="12.75">
      <c r="A1295" t="s">
        <v>1926</v>
      </c>
      <c r="B1295" t="s">
        <v>1161</v>
      </c>
      <c r="C1295" t="s">
        <v>3954</v>
      </c>
    </row>
    <row r="1296" spans="1:3" ht="12.75">
      <c r="A1296" t="s">
        <v>1929</v>
      </c>
      <c r="B1296" t="s">
        <v>3955</v>
      </c>
      <c r="C1296" t="s">
        <v>3956</v>
      </c>
    </row>
    <row r="1297" spans="1:3" ht="12.75">
      <c r="A1297" t="s">
        <v>1932</v>
      </c>
      <c r="B1297" t="s">
        <v>3957</v>
      </c>
      <c r="C1297" t="s">
        <v>3958</v>
      </c>
    </row>
    <row r="1298" spans="1:3" ht="12.75">
      <c r="A1298" t="s">
        <v>1935</v>
      </c>
      <c r="B1298" t="s">
        <v>3959</v>
      </c>
      <c r="C1298" t="s">
        <v>3960</v>
      </c>
    </row>
    <row r="1299" spans="1:3" ht="12.75">
      <c r="A1299" t="s">
        <v>1938</v>
      </c>
      <c r="B1299" t="s">
        <v>3961</v>
      </c>
      <c r="C1299" t="s">
        <v>3962</v>
      </c>
    </row>
    <row r="1300" spans="1:3" ht="12.75">
      <c r="A1300" t="s">
        <v>1941</v>
      </c>
      <c r="B1300" t="s">
        <v>3963</v>
      </c>
      <c r="C1300" t="s">
        <v>3964</v>
      </c>
    </row>
    <row r="1301" spans="1:3" ht="12.75">
      <c r="A1301" t="s">
        <v>1944</v>
      </c>
      <c r="B1301" t="s">
        <v>3965</v>
      </c>
      <c r="C1301" t="s">
        <v>3966</v>
      </c>
    </row>
    <row r="1302" spans="1:3" ht="12.75">
      <c r="A1302" t="s">
        <v>1947</v>
      </c>
      <c r="B1302" t="s">
        <v>3967</v>
      </c>
      <c r="C1302" t="s">
        <v>3968</v>
      </c>
    </row>
    <row r="1303" spans="1:3" ht="12.75">
      <c r="A1303" t="s">
        <v>4297</v>
      </c>
      <c r="B1303" t="s">
        <v>3970</v>
      </c>
      <c r="C1303" t="s">
        <v>3971</v>
      </c>
    </row>
    <row r="1304" spans="1:3" ht="12.75">
      <c r="A1304" t="s">
        <v>4298</v>
      </c>
      <c r="B1304" t="s">
        <v>1098</v>
      </c>
      <c r="C1304" t="s">
        <v>3973</v>
      </c>
    </row>
    <row r="1305" spans="1:3" ht="12.75">
      <c r="A1305" t="s">
        <v>4299</v>
      </c>
      <c r="B1305" t="s">
        <v>2208</v>
      </c>
      <c r="C1305" t="s">
        <v>3975</v>
      </c>
    </row>
    <row r="1306" spans="1:3" ht="12.75">
      <c r="A1306" t="s">
        <v>4300</v>
      </c>
      <c r="B1306" t="s">
        <v>2213</v>
      </c>
      <c r="C1306" t="s">
        <v>3977</v>
      </c>
    </row>
    <row r="1307" spans="1:3" ht="12.75">
      <c r="A1307" t="s">
        <v>4301</v>
      </c>
      <c r="B1307" t="s">
        <v>3979</v>
      </c>
      <c r="C1307" t="s">
        <v>3980</v>
      </c>
    </row>
    <row r="1308" spans="1:3" ht="12.75">
      <c r="A1308" t="s">
        <v>4302</v>
      </c>
      <c r="B1308" t="s">
        <v>3982</v>
      </c>
      <c r="C1308" t="s">
        <v>3983</v>
      </c>
    </row>
    <row r="1309" spans="1:3" ht="12.75">
      <c r="A1309" t="s">
        <v>4303</v>
      </c>
      <c r="B1309" t="s">
        <v>3985</v>
      </c>
      <c r="C1309" t="s">
        <v>3986</v>
      </c>
    </row>
    <row r="1310" spans="1:3" ht="12.75">
      <c r="A1310" t="s">
        <v>4304</v>
      </c>
      <c r="B1310" t="s">
        <v>3988</v>
      </c>
      <c r="C1310" t="s">
        <v>3989</v>
      </c>
    </row>
    <row r="1311" spans="1:3" ht="12.75">
      <c r="A1311" t="s">
        <v>4305</v>
      </c>
      <c r="B1311" t="s">
        <v>3991</v>
      </c>
      <c r="C1311" t="s">
        <v>3992</v>
      </c>
    </row>
    <row r="1312" spans="1:3" ht="12.75">
      <c r="A1312" t="s">
        <v>4306</v>
      </c>
      <c r="B1312" t="s">
        <v>3994</v>
      </c>
      <c r="C1312" t="s">
        <v>3995</v>
      </c>
    </row>
    <row r="1313" spans="1:3" ht="12.75">
      <c r="A1313" t="s">
        <v>4307</v>
      </c>
      <c r="B1313" t="s">
        <v>3997</v>
      </c>
      <c r="C1313" t="s">
        <v>3998</v>
      </c>
    </row>
    <row r="1314" spans="1:3" ht="12.75">
      <c r="A1314" t="s">
        <v>4308</v>
      </c>
      <c r="B1314" t="s">
        <v>4000</v>
      </c>
      <c r="C1314" t="s">
        <v>4001</v>
      </c>
    </row>
    <row r="1315" spans="1:3" ht="12.75">
      <c r="A1315" t="s">
        <v>4309</v>
      </c>
      <c r="B1315" t="s">
        <v>4003</v>
      </c>
      <c r="C1315" t="s">
        <v>4004</v>
      </c>
    </row>
    <row r="1316" spans="1:3" ht="12.75">
      <c r="A1316" t="s">
        <v>4310</v>
      </c>
      <c r="B1316" t="s">
        <v>4006</v>
      </c>
      <c r="C1316" t="s">
        <v>4007</v>
      </c>
    </row>
    <row r="1317" spans="1:3" ht="12.75">
      <c r="A1317" t="s">
        <v>4311</v>
      </c>
      <c r="B1317" t="s">
        <v>4009</v>
      </c>
      <c r="C1317" t="s">
        <v>4010</v>
      </c>
    </row>
    <row r="1318" spans="1:3" ht="12.75">
      <c r="A1318" t="s">
        <v>4312</v>
      </c>
      <c r="B1318" t="s">
        <v>1103</v>
      </c>
      <c r="C1318" t="s">
        <v>4012</v>
      </c>
    </row>
    <row r="1319" spans="1:3" ht="12.75">
      <c r="A1319" t="s">
        <v>4313</v>
      </c>
      <c r="B1319" t="s">
        <v>3811</v>
      </c>
      <c r="C1319" t="s">
        <v>4014</v>
      </c>
    </row>
    <row r="1320" spans="1:3" ht="12.75">
      <c r="A1320" t="s">
        <v>4314</v>
      </c>
      <c r="B1320" t="s">
        <v>4016</v>
      </c>
      <c r="C1320" t="s">
        <v>4017</v>
      </c>
    </row>
    <row r="1321" spans="1:3" ht="12.75">
      <c r="A1321" t="s">
        <v>4315</v>
      </c>
      <c r="B1321" t="s">
        <v>4019</v>
      </c>
      <c r="C1321" t="s">
        <v>4020</v>
      </c>
    </row>
    <row r="1322" spans="1:3" ht="12.75">
      <c r="A1322" t="s">
        <v>4316</v>
      </c>
      <c r="B1322" t="s">
        <v>4022</v>
      </c>
      <c r="C1322" t="s">
        <v>4023</v>
      </c>
    </row>
    <row r="1323" spans="1:3" ht="12.75">
      <c r="A1323" t="s">
        <v>4317</v>
      </c>
      <c r="B1323" t="s">
        <v>4025</v>
      </c>
      <c r="C1323" t="s">
        <v>4026</v>
      </c>
    </row>
    <row r="1324" spans="1:3" ht="12.75">
      <c r="A1324" t="s">
        <v>4318</v>
      </c>
      <c r="B1324" t="s">
        <v>4028</v>
      </c>
      <c r="C1324" t="s">
        <v>4029</v>
      </c>
    </row>
    <row r="1325" spans="1:3" ht="12.75">
      <c r="A1325" t="s">
        <v>4319</v>
      </c>
      <c r="B1325" t="s">
        <v>4031</v>
      </c>
      <c r="C1325" t="s">
        <v>4032</v>
      </c>
    </row>
    <row r="1326" spans="1:3" ht="12.75">
      <c r="A1326" t="s">
        <v>4320</v>
      </c>
      <c r="B1326" t="s">
        <v>4034</v>
      </c>
      <c r="C1326" t="s">
        <v>4035</v>
      </c>
    </row>
    <row r="1327" spans="1:3" ht="12.75">
      <c r="A1327" t="s">
        <v>4321</v>
      </c>
      <c r="B1327" t="s">
        <v>4037</v>
      </c>
      <c r="C1327" t="s">
        <v>4038</v>
      </c>
    </row>
    <row r="1328" spans="1:3" ht="12.75">
      <c r="A1328" t="s">
        <v>4322</v>
      </c>
      <c r="B1328" t="s">
        <v>4040</v>
      </c>
      <c r="C1328" t="s">
        <v>4041</v>
      </c>
    </row>
    <row r="1329" spans="1:3" ht="12.75">
      <c r="A1329" t="s">
        <v>4323</v>
      </c>
      <c r="B1329" t="s">
        <v>4043</v>
      </c>
      <c r="C1329" t="s">
        <v>4044</v>
      </c>
    </row>
    <row r="1330" spans="1:3" ht="12.75">
      <c r="A1330" t="s">
        <v>4324</v>
      </c>
      <c r="B1330" t="s">
        <v>4046</v>
      </c>
      <c r="C1330" t="s">
        <v>4047</v>
      </c>
    </row>
    <row r="1331" spans="1:3" ht="12.75">
      <c r="A1331" t="s">
        <v>4325</v>
      </c>
      <c r="B1331" t="s">
        <v>4049</v>
      </c>
      <c r="C1331" t="s">
        <v>4050</v>
      </c>
    </row>
    <row r="1332" spans="1:3" ht="12.75">
      <c r="A1332" t="s">
        <v>1951</v>
      </c>
      <c r="B1332" t="s">
        <v>755</v>
      </c>
      <c r="C1332" t="s">
        <v>1473</v>
      </c>
    </row>
    <row r="1333" spans="1:3" ht="12.75">
      <c r="A1333" t="s">
        <v>1954</v>
      </c>
      <c r="B1333" t="s">
        <v>805</v>
      </c>
      <c r="C1333" t="s">
        <v>1477</v>
      </c>
    </row>
    <row r="1334" spans="1:3" ht="12.75">
      <c r="A1334" t="s">
        <v>1957</v>
      </c>
      <c r="B1334" t="s">
        <v>775</v>
      </c>
      <c r="C1334" t="s">
        <v>1481</v>
      </c>
    </row>
    <row r="1335" spans="1:3" ht="12.75">
      <c r="A1335" t="s">
        <v>1960</v>
      </c>
      <c r="B1335" t="s">
        <v>780</v>
      </c>
      <c r="C1335" t="s">
        <v>1485</v>
      </c>
    </row>
    <row r="1336" spans="1:3" ht="12.75">
      <c r="A1336" t="s">
        <v>1963</v>
      </c>
      <c r="B1336" t="s">
        <v>1018</v>
      </c>
      <c r="C1336" t="s">
        <v>1489</v>
      </c>
    </row>
    <row r="1337" spans="1:3" ht="12.75">
      <c r="A1337" t="s">
        <v>1966</v>
      </c>
      <c r="B1337" t="s">
        <v>1022</v>
      </c>
      <c r="C1337" t="s">
        <v>1493</v>
      </c>
    </row>
    <row r="1338" spans="1:3" ht="12.75">
      <c r="A1338" t="s">
        <v>1969</v>
      </c>
      <c r="B1338" t="s">
        <v>1026</v>
      </c>
      <c r="C1338" t="s">
        <v>1497</v>
      </c>
    </row>
    <row r="1339" spans="1:3" ht="12.75">
      <c r="A1339" t="s">
        <v>1972</v>
      </c>
      <c r="B1339" t="s">
        <v>1030</v>
      </c>
      <c r="C1339" t="s">
        <v>1501</v>
      </c>
    </row>
    <row r="1340" spans="1:3" ht="12.75">
      <c r="A1340" t="s">
        <v>1975</v>
      </c>
      <c r="B1340" t="s">
        <v>2358</v>
      </c>
      <c r="C1340" t="s">
        <v>1505</v>
      </c>
    </row>
    <row r="1341" spans="1:3" ht="12.75">
      <c r="A1341" t="s">
        <v>1978</v>
      </c>
      <c r="B1341" t="s">
        <v>2362</v>
      </c>
      <c r="C1341" t="s">
        <v>1509</v>
      </c>
    </row>
    <row r="1342" spans="1:3" ht="12.75">
      <c r="A1342" t="s">
        <v>1981</v>
      </c>
      <c r="B1342" t="s">
        <v>2393</v>
      </c>
      <c r="C1342" t="s">
        <v>1513</v>
      </c>
    </row>
    <row r="1343" spans="1:3" ht="12.75">
      <c r="A1343" t="s">
        <v>1984</v>
      </c>
      <c r="B1343" t="s">
        <v>2396</v>
      </c>
      <c r="C1343" t="s">
        <v>1517</v>
      </c>
    </row>
    <row r="1344" spans="1:3" ht="12.75">
      <c r="A1344" t="s">
        <v>1987</v>
      </c>
      <c r="B1344" t="s">
        <v>2411</v>
      </c>
      <c r="C1344" t="s">
        <v>1521</v>
      </c>
    </row>
    <row r="1345" spans="1:3" ht="12.75">
      <c r="A1345" t="s">
        <v>4326</v>
      </c>
      <c r="B1345" t="s">
        <v>2415</v>
      </c>
      <c r="C1345" t="s">
        <v>4052</v>
      </c>
    </row>
    <row r="1346" spans="1:3" ht="12.75">
      <c r="A1346" t="s">
        <v>1990</v>
      </c>
      <c r="B1346" t="s">
        <v>852</v>
      </c>
      <c r="C1346" t="s">
        <v>1316</v>
      </c>
    </row>
    <row r="1347" spans="1:3" ht="12.75">
      <c r="A1347" t="s">
        <v>1993</v>
      </c>
      <c r="B1347" t="s">
        <v>857</v>
      </c>
      <c r="C1347" t="s">
        <v>1320</v>
      </c>
    </row>
    <row r="1348" spans="1:3" ht="12.75">
      <c r="A1348" t="s">
        <v>1996</v>
      </c>
      <c r="B1348" t="s">
        <v>862</v>
      </c>
      <c r="C1348" t="s">
        <v>1324</v>
      </c>
    </row>
    <row r="1349" spans="1:3" ht="12.75">
      <c r="A1349" t="s">
        <v>1999</v>
      </c>
      <c r="B1349" t="s">
        <v>868</v>
      </c>
      <c r="C1349" t="s">
        <v>1328</v>
      </c>
    </row>
    <row r="1350" spans="1:3" ht="12.75">
      <c r="A1350" t="s">
        <v>2002</v>
      </c>
      <c r="B1350" t="s">
        <v>873</v>
      </c>
      <c r="C1350" t="s">
        <v>1332</v>
      </c>
    </row>
    <row r="1351" spans="1:3" ht="12.75">
      <c r="A1351" t="s">
        <v>2005</v>
      </c>
      <c r="B1351" t="s">
        <v>882</v>
      </c>
      <c r="C1351" t="s">
        <v>1336</v>
      </c>
    </row>
    <row r="1352" spans="1:3" ht="12.75">
      <c r="A1352" t="s">
        <v>2008</v>
      </c>
      <c r="B1352" t="s">
        <v>887</v>
      </c>
      <c r="C1352" t="s">
        <v>1340</v>
      </c>
    </row>
    <row r="1353" spans="1:3" ht="12.75">
      <c r="A1353" t="s">
        <v>2009</v>
      </c>
      <c r="B1353" t="s">
        <v>2302</v>
      </c>
      <c r="C1353" t="s">
        <v>1344</v>
      </c>
    </row>
    <row r="1354" spans="1:3" ht="12.75">
      <c r="A1354" t="s">
        <v>2010</v>
      </c>
      <c r="B1354" t="s">
        <v>2307</v>
      </c>
      <c r="C1354" t="s">
        <v>1348</v>
      </c>
    </row>
    <row r="1355" spans="1:3" ht="12.75">
      <c r="A1355" t="s">
        <v>2013</v>
      </c>
      <c r="B1355" t="s">
        <v>3921</v>
      </c>
      <c r="C1355" t="s">
        <v>1352</v>
      </c>
    </row>
    <row r="1356" spans="1:3" ht="12.75">
      <c r="A1356" t="s">
        <v>2014</v>
      </c>
      <c r="B1356" t="s">
        <v>3922</v>
      </c>
      <c r="C1356" t="s">
        <v>1356</v>
      </c>
    </row>
    <row r="1357" spans="1:3" ht="12.75">
      <c r="A1357" t="s">
        <v>2017</v>
      </c>
      <c r="B1357" t="s">
        <v>3923</v>
      </c>
      <c r="C1357" t="s">
        <v>1360</v>
      </c>
    </row>
    <row r="1358" spans="1:3" ht="12.75">
      <c r="A1358" t="s">
        <v>2020</v>
      </c>
      <c r="B1358" t="s">
        <v>3924</v>
      </c>
      <c r="C1358" t="s">
        <v>1364</v>
      </c>
    </row>
    <row r="1359" spans="1:3" ht="12.75">
      <c r="A1359" t="s">
        <v>4327</v>
      </c>
      <c r="B1359" t="s">
        <v>2316</v>
      </c>
      <c r="C1359" t="s">
        <v>2317</v>
      </c>
    </row>
    <row r="1360" spans="1:3" ht="12.75">
      <c r="A1360" t="s">
        <v>2022</v>
      </c>
      <c r="B1360" t="s">
        <v>2044</v>
      </c>
      <c r="C1360" t="s">
        <v>1562</v>
      </c>
    </row>
    <row r="1361" spans="1:3" ht="12.75">
      <c r="A1361" t="s">
        <v>2024</v>
      </c>
      <c r="B1361" t="s">
        <v>1779</v>
      </c>
      <c r="C1361" t="s">
        <v>1566</v>
      </c>
    </row>
    <row r="1362" spans="1:3" ht="12.75">
      <c r="A1362" t="s">
        <v>2027</v>
      </c>
      <c r="B1362" t="s">
        <v>1783</v>
      </c>
      <c r="C1362" t="s">
        <v>1570</v>
      </c>
    </row>
    <row r="1363" spans="1:3" ht="12.75">
      <c r="A1363" t="s">
        <v>2029</v>
      </c>
      <c r="B1363" t="s">
        <v>1787</v>
      </c>
      <c r="C1363" t="s">
        <v>1574</v>
      </c>
    </row>
    <row r="1364" spans="1:3" ht="12.75">
      <c r="A1364" t="s">
        <v>2032</v>
      </c>
      <c r="B1364" t="s">
        <v>2051</v>
      </c>
      <c r="C1364" t="s">
        <v>1578</v>
      </c>
    </row>
    <row r="1365" spans="1:3" ht="12.75">
      <c r="A1365" t="s">
        <v>2034</v>
      </c>
      <c r="B1365" t="s">
        <v>2054</v>
      </c>
      <c r="C1365" t="s">
        <v>1582</v>
      </c>
    </row>
    <row r="1366" spans="1:3" ht="12.75">
      <c r="A1366" t="s">
        <v>2036</v>
      </c>
      <c r="B1366" t="s">
        <v>2057</v>
      </c>
      <c r="C1366" t="s">
        <v>1586</v>
      </c>
    </row>
    <row r="1367" spans="1:3" ht="12.75">
      <c r="A1367" t="s">
        <v>2038</v>
      </c>
      <c r="B1367" t="s">
        <v>2069</v>
      </c>
      <c r="C1367" t="s">
        <v>1590</v>
      </c>
    </row>
    <row r="1368" spans="1:3" ht="12.75">
      <c r="A1368" t="s">
        <v>2040</v>
      </c>
      <c r="B1368" t="s">
        <v>2100</v>
      </c>
      <c r="C1368" t="s">
        <v>1594</v>
      </c>
    </row>
    <row r="1369" spans="1:3" ht="12.75">
      <c r="A1369" t="s">
        <v>2043</v>
      </c>
      <c r="B1369" t="s">
        <v>2328</v>
      </c>
      <c r="C1369" t="s">
        <v>1598</v>
      </c>
    </row>
    <row r="1370" spans="1:3" ht="12.75">
      <c r="A1370" t="s">
        <v>2045</v>
      </c>
      <c r="B1370" t="s">
        <v>2330</v>
      </c>
      <c r="C1370" t="s">
        <v>1601</v>
      </c>
    </row>
    <row r="1371" spans="1:3" ht="12.75">
      <c r="A1371" t="s">
        <v>2046</v>
      </c>
      <c r="B1371" t="s">
        <v>2332</v>
      </c>
      <c r="C1371" t="s">
        <v>1605</v>
      </c>
    </row>
    <row r="1372" spans="1:3" ht="12.75">
      <c r="A1372" t="s">
        <v>2048</v>
      </c>
      <c r="B1372" t="s">
        <v>2334</v>
      </c>
      <c r="C1372" t="s">
        <v>1609</v>
      </c>
    </row>
    <row r="1373" spans="1:3" ht="12.75">
      <c r="A1373" t="s">
        <v>4328</v>
      </c>
      <c r="B1373" t="s">
        <v>2474</v>
      </c>
      <c r="C1373" t="s">
        <v>2475</v>
      </c>
    </row>
    <row r="1374" spans="1:3" ht="12.75">
      <c r="A1374" t="s">
        <v>2050</v>
      </c>
      <c r="B1374" t="s">
        <v>785</v>
      </c>
      <c r="C1374" t="s">
        <v>2476</v>
      </c>
    </row>
    <row r="1375" spans="1:3" ht="12.75">
      <c r="A1375" t="s">
        <v>2053</v>
      </c>
      <c r="B1375" t="s">
        <v>790</v>
      </c>
      <c r="C1375" t="s">
        <v>2477</v>
      </c>
    </row>
    <row r="1376" spans="1:3" ht="12.75">
      <c r="A1376" t="s">
        <v>2056</v>
      </c>
      <c r="B1376" t="s">
        <v>795</v>
      </c>
      <c r="C1376" t="s">
        <v>3925</v>
      </c>
    </row>
    <row r="1377" spans="1:3" ht="12.75">
      <c r="A1377" t="s">
        <v>2059</v>
      </c>
      <c r="B1377" t="s">
        <v>3900</v>
      </c>
      <c r="C1377" t="s">
        <v>3926</v>
      </c>
    </row>
    <row r="1378" spans="1:3" ht="12.75">
      <c r="A1378" t="s">
        <v>2063</v>
      </c>
      <c r="B1378" t="s">
        <v>3927</v>
      </c>
      <c r="C1378" t="s">
        <v>3928</v>
      </c>
    </row>
    <row r="1379" spans="1:3" ht="12.75">
      <c r="A1379" t="s">
        <v>2067</v>
      </c>
      <c r="B1379" t="s">
        <v>3929</v>
      </c>
      <c r="C1379" t="s">
        <v>3930</v>
      </c>
    </row>
    <row r="1380" spans="1:3" ht="12.75">
      <c r="A1380" t="s">
        <v>2071</v>
      </c>
      <c r="B1380" t="s">
        <v>3931</v>
      </c>
      <c r="C1380" t="s">
        <v>3932</v>
      </c>
    </row>
    <row r="1381" spans="1:3" ht="12.75">
      <c r="A1381" t="s">
        <v>2073</v>
      </c>
      <c r="B1381" t="s">
        <v>3933</v>
      </c>
      <c r="C1381" t="s">
        <v>3934</v>
      </c>
    </row>
    <row r="1382" spans="1:3" ht="12.75">
      <c r="A1382" t="s">
        <v>2075</v>
      </c>
      <c r="B1382" t="s">
        <v>3935</v>
      </c>
      <c r="C1382" t="s">
        <v>3936</v>
      </c>
    </row>
    <row r="1383" spans="1:3" ht="12.75">
      <c r="A1383" t="s">
        <v>2077</v>
      </c>
      <c r="B1383" t="s">
        <v>3937</v>
      </c>
      <c r="C1383" t="s">
        <v>3938</v>
      </c>
    </row>
    <row r="1384" spans="1:3" ht="12.75">
      <c r="A1384" t="s">
        <v>2080</v>
      </c>
      <c r="B1384" t="s">
        <v>3939</v>
      </c>
      <c r="C1384" t="s">
        <v>3940</v>
      </c>
    </row>
    <row r="1385" spans="1:3" ht="12.75">
      <c r="A1385" t="s">
        <v>2082</v>
      </c>
      <c r="B1385" t="s">
        <v>3941</v>
      </c>
      <c r="C1385" t="s">
        <v>3942</v>
      </c>
    </row>
    <row r="1386" spans="1:3" ht="12.75">
      <c r="A1386" t="s">
        <v>2084</v>
      </c>
      <c r="B1386" t="s">
        <v>3943</v>
      </c>
      <c r="C1386" t="s">
        <v>3944</v>
      </c>
    </row>
    <row r="1387" spans="1:3" ht="12.75">
      <c r="A1387" t="s">
        <v>4329</v>
      </c>
      <c r="B1387" t="s">
        <v>3946</v>
      </c>
      <c r="C1387" t="s">
        <v>3947</v>
      </c>
    </row>
    <row r="1388" spans="1:3" ht="12.75">
      <c r="A1388" t="s">
        <v>2088</v>
      </c>
      <c r="B1388" t="s">
        <v>4330</v>
      </c>
      <c r="C1388" t="s">
        <v>3948</v>
      </c>
    </row>
    <row r="1389" spans="1:3" ht="12.75">
      <c r="A1389" t="s">
        <v>2090</v>
      </c>
      <c r="B1389" t="s">
        <v>3806</v>
      </c>
      <c r="C1389" t="s">
        <v>3949</v>
      </c>
    </row>
    <row r="1390" spans="1:3" ht="12.75">
      <c r="A1390" t="s">
        <v>2092</v>
      </c>
      <c r="B1390" t="s">
        <v>1152</v>
      </c>
      <c r="C1390" t="s">
        <v>3950</v>
      </c>
    </row>
    <row r="1391" spans="1:3" ht="12.75">
      <c r="A1391" t="s">
        <v>2094</v>
      </c>
      <c r="B1391" t="s">
        <v>3951</v>
      </c>
      <c r="C1391" t="s">
        <v>3952</v>
      </c>
    </row>
    <row r="1392" spans="1:3" ht="12.75">
      <c r="A1392" t="s">
        <v>2096</v>
      </c>
      <c r="B1392" t="s">
        <v>1158</v>
      </c>
      <c r="C1392" t="s">
        <v>3953</v>
      </c>
    </row>
    <row r="1393" spans="1:3" ht="12.75">
      <c r="A1393" t="s">
        <v>2098</v>
      </c>
      <c r="B1393" t="s">
        <v>4124</v>
      </c>
      <c r="C1393" t="s">
        <v>3954</v>
      </c>
    </row>
    <row r="1394" spans="1:3" ht="12.75">
      <c r="A1394" t="s">
        <v>2102</v>
      </c>
      <c r="B1394" t="s">
        <v>3955</v>
      </c>
      <c r="C1394" t="s">
        <v>3956</v>
      </c>
    </row>
    <row r="1395" spans="1:3" ht="12.75">
      <c r="A1395" t="s">
        <v>2105</v>
      </c>
      <c r="B1395" t="s">
        <v>3957</v>
      </c>
      <c r="C1395" t="s">
        <v>3958</v>
      </c>
    </row>
    <row r="1396" spans="1:3" ht="12.75">
      <c r="A1396" t="s">
        <v>2108</v>
      </c>
      <c r="B1396" t="s">
        <v>3959</v>
      </c>
      <c r="C1396" t="s">
        <v>3960</v>
      </c>
    </row>
    <row r="1397" spans="1:3" ht="12.75">
      <c r="A1397" t="s">
        <v>2111</v>
      </c>
      <c r="B1397" t="s">
        <v>3961</v>
      </c>
      <c r="C1397" t="s">
        <v>3962</v>
      </c>
    </row>
    <row r="1398" spans="1:3" ht="12.75">
      <c r="A1398" t="s">
        <v>2113</v>
      </c>
      <c r="B1398" t="s">
        <v>3963</v>
      </c>
      <c r="C1398" t="s">
        <v>3964</v>
      </c>
    </row>
    <row r="1399" spans="1:3" ht="12.75">
      <c r="A1399" t="s">
        <v>2116</v>
      </c>
      <c r="B1399" t="s">
        <v>3965</v>
      </c>
      <c r="C1399" t="s">
        <v>3966</v>
      </c>
    </row>
    <row r="1400" spans="1:3" ht="12.75">
      <c r="A1400" t="s">
        <v>2119</v>
      </c>
      <c r="B1400" t="s">
        <v>3967</v>
      </c>
      <c r="C1400" t="s">
        <v>3968</v>
      </c>
    </row>
    <row r="1401" spans="1:3" ht="12.75">
      <c r="A1401" t="s">
        <v>4331</v>
      </c>
      <c r="B1401" t="s">
        <v>3970</v>
      </c>
      <c r="C1401" t="s">
        <v>3971</v>
      </c>
    </row>
    <row r="1402" spans="1:3" ht="12.75">
      <c r="A1402" t="s">
        <v>4332</v>
      </c>
      <c r="B1402" t="s">
        <v>1098</v>
      </c>
      <c r="C1402" t="s">
        <v>3973</v>
      </c>
    </row>
    <row r="1403" spans="1:3" ht="12.75">
      <c r="A1403" t="s">
        <v>4333</v>
      </c>
      <c r="B1403" t="s">
        <v>2208</v>
      </c>
      <c r="C1403" t="s">
        <v>3975</v>
      </c>
    </row>
    <row r="1404" spans="1:3" ht="12.75">
      <c r="A1404" t="s">
        <v>4334</v>
      </c>
      <c r="B1404" t="s">
        <v>2213</v>
      </c>
      <c r="C1404" t="s">
        <v>3977</v>
      </c>
    </row>
    <row r="1405" spans="1:3" ht="12.75">
      <c r="A1405" t="s">
        <v>4335</v>
      </c>
      <c r="B1405" t="s">
        <v>3979</v>
      </c>
      <c r="C1405" t="s">
        <v>3980</v>
      </c>
    </row>
    <row r="1406" spans="1:3" ht="12.75">
      <c r="A1406" t="s">
        <v>4336</v>
      </c>
      <c r="B1406" t="s">
        <v>3982</v>
      </c>
      <c r="C1406" t="s">
        <v>3983</v>
      </c>
    </row>
    <row r="1407" spans="1:3" ht="12.75">
      <c r="A1407" t="s">
        <v>4337</v>
      </c>
      <c r="B1407" t="s">
        <v>4338</v>
      </c>
      <c r="C1407" t="s">
        <v>3986</v>
      </c>
    </row>
    <row r="1408" spans="1:3" ht="12.75">
      <c r="A1408" t="s">
        <v>4339</v>
      </c>
      <c r="B1408" t="s">
        <v>3988</v>
      </c>
      <c r="C1408" t="s">
        <v>3989</v>
      </c>
    </row>
    <row r="1409" spans="1:3" ht="12.75">
      <c r="A1409" t="s">
        <v>4340</v>
      </c>
      <c r="B1409" t="s">
        <v>3991</v>
      </c>
      <c r="C1409" t="s">
        <v>3992</v>
      </c>
    </row>
    <row r="1410" spans="1:3" ht="12.75">
      <c r="A1410" t="s">
        <v>4341</v>
      </c>
      <c r="B1410" t="s">
        <v>3994</v>
      </c>
      <c r="C1410" t="s">
        <v>3995</v>
      </c>
    </row>
    <row r="1411" spans="1:3" ht="12.75">
      <c r="A1411" t="s">
        <v>4342</v>
      </c>
      <c r="B1411" t="s">
        <v>3997</v>
      </c>
      <c r="C1411" t="s">
        <v>3998</v>
      </c>
    </row>
    <row r="1412" spans="1:3" ht="12.75">
      <c r="A1412" t="s">
        <v>4343</v>
      </c>
      <c r="B1412" t="s">
        <v>4000</v>
      </c>
      <c r="C1412" t="s">
        <v>4001</v>
      </c>
    </row>
    <row r="1413" spans="1:3" ht="12.75">
      <c r="A1413" t="s">
        <v>4344</v>
      </c>
      <c r="B1413" t="s">
        <v>4003</v>
      </c>
      <c r="C1413" t="s">
        <v>4004</v>
      </c>
    </row>
    <row r="1414" spans="1:3" ht="12.75">
      <c r="A1414" t="s">
        <v>4345</v>
      </c>
      <c r="B1414" t="s">
        <v>4006</v>
      </c>
      <c r="C1414" t="s">
        <v>4007</v>
      </c>
    </row>
    <row r="1415" spans="1:3" ht="12.75">
      <c r="A1415" t="s">
        <v>4346</v>
      </c>
      <c r="B1415" t="s">
        <v>4009</v>
      </c>
      <c r="C1415" t="s">
        <v>4010</v>
      </c>
    </row>
    <row r="1416" spans="1:3" ht="12.75">
      <c r="A1416" t="s">
        <v>4347</v>
      </c>
      <c r="B1416" t="s">
        <v>1103</v>
      </c>
      <c r="C1416" t="s">
        <v>4012</v>
      </c>
    </row>
    <row r="1417" spans="1:3" ht="12.75">
      <c r="A1417" t="s">
        <v>4348</v>
      </c>
      <c r="B1417" t="s">
        <v>3811</v>
      </c>
      <c r="C1417" t="s">
        <v>4014</v>
      </c>
    </row>
    <row r="1418" spans="1:3" ht="12.75">
      <c r="A1418" t="s">
        <v>4349</v>
      </c>
      <c r="B1418" t="s">
        <v>4350</v>
      </c>
      <c r="C1418" t="s">
        <v>4017</v>
      </c>
    </row>
    <row r="1419" spans="1:3" ht="12.75">
      <c r="A1419" t="s">
        <v>4351</v>
      </c>
      <c r="B1419" t="s">
        <v>4019</v>
      </c>
      <c r="C1419" t="s">
        <v>4020</v>
      </c>
    </row>
    <row r="1420" spans="1:3" ht="12.75">
      <c r="A1420" t="s">
        <v>4352</v>
      </c>
      <c r="B1420" t="s">
        <v>4022</v>
      </c>
      <c r="C1420" t="s">
        <v>4023</v>
      </c>
    </row>
    <row r="1421" spans="1:3" ht="12.75">
      <c r="A1421" t="s">
        <v>4353</v>
      </c>
      <c r="B1421" t="s">
        <v>4025</v>
      </c>
      <c r="C1421" t="s">
        <v>4026</v>
      </c>
    </row>
    <row r="1422" spans="1:3" ht="12.75">
      <c r="A1422" t="s">
        <v>4354</v>
      </c>
      <c r="B1422" t="s">
        <v>4028</v>
      </c>
      <c r="C1422" t="s">
        <v>4029</v>
      </c>
    </row>
    <row r="1423" spans="1:3" ht="12.75">
      <c r="A1423" t="s">
        <v>4355</v>
      </c>
      <c r="B1423" t="s">
        <v>4031</v>
      </c>
      <c r="C1423" t="s">
        <v>4032</v>
      </c>
    </row>
    <row r="1424" spans="1:3" ht="12.75">
      <c r="A1424" t="s">
        <v>4356</v>
      </c>
      <c r="B1424" t="s">
        <v>4034</v>
      </c>
      <c r="C1424" t="s">
        <v>4035</v>
      </c>
    </row>
    <row r="1425" spans="1:3" ht="12.75">
      <c r="A1425" t="s">
        <v>4357</v>
      </c>
      <c r="B1425" t="s">
        <v>4037</v>
      </c>
      <c r="C1425" t="s">
        <v>4038</v>
      </c>
    </row>
    <row r="1426" spans="1:3" ht="12.75">
      <c r="A1426" t="s">
        <v>4358</v>
      </c>
      <c r="B1426" t="s">
        <v>4040</v>
      </c>
      <c r="C1426" t="s">
        <v>4041</v>
      </c>
    </row>
    <row r="1427" spans="1:3" ht="12.75">
      <c r="A1427" t="s">
        <v>4359</v>
      </c>
      <c r="B1427" t="s">
        <v>4043</v>
      </c>
      <c r="C1427" t="s">
        <v>4044</v>
      </c>
    </row>
    <row r="1428" spans="1:3" ht="12.75">
      <c r="A1428" t="s">
        <v>4360</v>
      </c>
      <c r="B1428" t="s">
        <v>4046</v>
      </c>
      <c r="C1428" t="s">
        <v>4047</v>
      </c>
    </row>
    <row r="1429" spans="1:3" ht="12.75">
      <c r="A1429" t="s">
        <v>4361</v>
      </c>
      <c r="B1429" t="s">
        <v>4049</v>
      </c>
      <c r="C1429" t="s">
        <v>4050</v>
      </c>
    </row>
    <row r="1430" spans="1:3" ht="12.75">
      <c r="A1430" t="s">
        <v>4362</v>
      </c>
      <c r="B1430" t="s">
        <v>974</v>
      </c>
      <c r="C1430" t="s">
        <v>4363</v>
      </c>
    </row>
    <row r="1431" spans="1:3" ht="12.75">
      <c r="A1431" t="s">
        <v>4364</v>
      </c>
      <c r="B1431" t="s">
        <v>986</v>
      </c>
      <c r="C1431" t="s">
        <v>4365</v>
      </c>
    </row>
    <row r="1432" spans="1:3" ht="12.75">
      <c r="A1432" t="s">
        <v>4366</v>
      </c>
      <c r="B1432" t="s">
        <v>649</v>
      </c>
      <c r="C1432" t="s">
        <v>4367</v>
      </c>
    </row>
    <row r="1433" spans="1:3" ht="12.75">
      <c r="A1433" t="s">
        <v>4368</v>
      </c>
      <c r="B1433" t="s">
        <v>1089</v>
      </c>
      <c r="C1433" t="s">
        <v>4369</v>
      </c>
    </row>
    <row r="1434" spans="1:2" ht="12.75">
      <c r="A1434" t="s">
        <v>4370</v>
      </c>
      <c r="B1434" t="s">
        <v>4371</v>
      </c>
    </row>
    <row r="1435" spans="1:2" ht="12.75">
      <c r="A1435" t="s">
        <v>4372</v>
      </c>
      <c r="B1435" t="s">
        <v>790</v>
      </c>
    </row>
    <row r="1436" spans="1:2" ht="12.75">
      <c r="A1436" t="s">
        <v>4373</v>
      </c>
      <c r="B1436" t="s">
        <v>795</v>
      </c>
    </row>
    <row r="1437" spans="1:2" ht="12.75">
      <c r="A1437" t="s">
        <v>4374</v>
      </c>
      <c r="B1437" t="s">
        <v>3900</v>
      </c>
    </row>
    <row r="1438" spans="1:2" ht="12.75">
      <c r="A1438" t="s">
        <v>4375</v>
      </c>
      <c r="B1438" t="s">
        <v>3927</v>
      </c>
    </row>
    <row r="1439" spans="1:3" ht="12.75">
      <c r="A1439" t="s">
        <v>4376</v>
      </c>
      <c r="B1439" t="s">
        <v>974</v>
      </c>
      <c r="C1439" t="s">
        <v>4377</v>
      </c>
    </row>
    <row r="1440" spans="1:3" ht="12.75">
      <c r="A1440" t="s">
        <v>4378</v>
      </c>
      <c r="B1440" t="s">
        <v>986</v>
      </c>
      <c r="C1440" t="s">
        <v>4379</v>
      </c>
    </row>
    <row r="1441" spans="1:3" ht="12.75">
      <c r="A1441" t="s">
        <v>4380</v>
      </c>
      <c r="B1441" t="s">
        <v>649</v>
      </c>
      <c r="C1441" t="s">
        <v>4381</v>
      </c>
    </row>
    <row r="1442" spans="1:3" ht="12.75">
      <c r="A1442" t="s">
        <v>4382</v>
      </c>
      <c r="B1442" t="s">
        <v>1089</v>
      </c>
      <c r="C1442" t="s">
        <v>4383</v>
      </c>
    </row>
    <row r="1443" spans="1:3" ht="12.75">
      <c r="A1443" t="s">
        <v>4384</v>
      </c>
      <c r="B1443" t="s">
        <v>1741</v>
      </c>
      <c r="C1443" t="s">
        <v>4385</v>
      </c>
    </row>
    <row r="1444" spans="1:3" ht="12.75">
      <c r="A1444" t="s">
        <v>4386</v>
      </c>
      <c r="B1444" t="s">
        <v>1170</v>
      </c>
      <c r="C1444" t="s">
        <v>4387</v>
      </c>
    </row>
    <row r="1445" spans="1:3" ht="12.75">
      <c r="A1445" t="s">
        <v>4388</v>
      </c>
      <c r="B1445" t="s">
        <v>1059</v>
      </c>
      <c r="C1445" t="s">
        <v>4389</v>
      </c>
    </row>
    <row r="1446" spans="1:3" ht="12.75">
      <c r="A1446" t="s">
        <v>4390</v>
      </c>
      <c r="B1446" t="s">
        <v>1063</v>
      </c>
      <c r="C1446" t="s">
        <v>4391</v>
      </c>
    </row>
    <row r="1447" spans="1:3" ht="12.75">
      <c r="A1447" t="s">
        <v>4392</v>
      </c>
      <c r="B1447" t="s">
        <v>1067</v>
      </c>
      <c r="C1447" t="s">
        <v>4393</v>
      </c>
    </row>
    <row r="1448" spans="1:3" ht="12.75">
      <c r="A1448" t="s">
        <v>4394</v>
      </c>
      <c r="B1448" t="s">
        <v>1116</v>
      </c>
      <c r="C1448" t="s">
        <v>4395</v>
      </c>
    </row>
    <row r="1449" spans="1:3" ht="12.75">
      <c r="A1449" t="s">
        <v>4396</v>
      </c>
      <c r="B1449" t="s">
        <v>3422</v>
      </c>
      <c r="C1449" t="s">
        <v>4397</v>
      </c>
    </row>
    <row r="1450" spans="1:3" ht="12.75">
      <c r="A1450" t="s">
        <v>4398</v>
      </c>
      <c r="B1450" t="s">
        <v>755</v>
      </c>
      <c r="C1450" t="s">
        <v>4399</v>
      </c>
    </row>
    <row r="1451" spans="1:3" ht="12.75">
      <c r="A1451" t="s">
        <v>4400</v>
      </c>
      <c r="B1451" t="s">
        <v>805</v>
      </c>
      <c r="C1451" t="s">
        <v>4401</v>
      </c>
    </row>
    <row r="1452" spans="1:3" ht="12.75">
      <c r="A1452" t="s">
        <v>4402</v>
      </c>
      <c r="B1452" t="s">
        <v>775</v>
      </c>
      <c r="C1452" t="s">
        <v>4403</v>
      </c>
    </row>
    <row r="1453" spans="1:3" ht="12.75">
      <c r="A1453" t="s">
        <v>4404</v>
      </c>
      <c r="B1453" t="s">
        <v>780</v>
      </c>
      <c r="C1453" t="s">
        <v>4405</v>
      </c>
    </row>
    <row r="1454" spans="1:3" ht="12.75">
      <c r="A1454" t="s">
        <v>4406</v>
      </c>
      <c r="B1454" t="s">
        <v>1018</v>
      </c>
      <c r="C1454" t="s">
        <v>4407</v>
      </c>
    </row>
    <row r="1455" spans="1:3" ht="12.75">
      <c r="A1455" t="s">
        <v>4408</v>
      </c>
      <c r="B1455" t="s">
        <v>1022</v>
      </c>
      <c r="C1455" t="s">
        <v>4409</v>
      </c>
    </row>
    <row r="1456" spans="1:3" ht="12.75">
      <c r="A1456" t="s">
        <v>4410</v>
      </c>
      <c r="B1456" t="s">
        <v>1026</v>
      </c>
      <c r="C1456" t="s">
        <v>4411</v>
      </c>
    </row>
    <row r="1457" spans="1:3" ht="12.75">
      <c r="A1457" t="s">
        <v>4412</v>
      </c>
      <c r="B1457" t="s">
        <v>1030</v>
      </c>
      <c r="C1457" t="s">
        <v>4413</v>
      </c>
    </row>
    <row r="1458" spans="1:3" ht="12.75">
      <c r="A1458" t="s">
        <v>4414</v>
      </c>
      <c r="B1458" t="s">
        <v>2358</v>
      </c>
      <c r="C1458" t="s">
        <v>4415</v>
      </c>
    </row>
    <row r="1459" spans="1:3" ht="12.75">
      <c r="A1459" t="s">
        <v>4416</v>
      </c>
      <c r="B1459" t="s">
        <v>2362</v>
      </c>
      <c r="C1459" t="s">
        <v>4417</v>
      </c>
    </row>
    <row r="1460" spans="1:3" ht="12.75">
      <c r="A1460" t="s">
        <v>4418</v>
      </c>
      <c r="B1460" t="s">
        <v>2393</v>
      </c>
      <c r="C1460" t="s">
        <v>4419</v>
      </c>
    </row>
    <row r="1461" spans="1:3" ht="12.75">
      <c r="A1461" t="s">
        <v>4420</v>
      </c>
      <c r="B1461" t="s">
        <v>2396</v>
      </c>
      <c r="C1461" t="s">
        <v>4421</v>
      </c>
    </row>
    <row r="1462" spans="1:3" ht="12.75">
      <c r="A1462" t="s">
        <v>4422</v>
      </c>
      <c r="B1462" t="s">
        <v>852</v>
      </c>
      <c r="C1462" t="s">
        <v>4423</v>
      </c>
    </row>
    <row r="1463" spans="1:3" ht="12.75">
      <c r="A1463" t="s">
        <v>4424</v>
      </c>
      <c r="B1463" t="s">
        <v>857</v>
      </c>
      <c r="C1463" t="s">
        <v>4425</v>
      </c>
    </row>
    <row r="1464" spans="1:3" ht="12.75">
      <c r="A1464" t="s">
        <v>4426</v>
      </c>
      <c r="B1464" t="s">
        <v>862</v>
      </c>
      <c r="C1464" t="s">
        <v>4427</v>
      </c>
    </row>
    <row r="1465" spans="1:3" ht="12.75">
      <c r="A1465" t="s">
        <v>4428</v>
      </c>
      <c r="B1465" t="s">
        <v>868</v>
      </c>
      <c r="C1465" t="s">
        <v>4429</v>
      </c>
    </row>
    <row r="1466" spans="1:3" ht="12.75">
      <c r="A1466" t="s">
        <v>4430</v>
      </c>
      <c r="B1466" t="s">
        <v>873</v>
      </c>
      <c r="C1466" t="s">
        <v>4431</v>
      </c>
    </row>
    <row r="1467" spans="1:3" ht="12.75">
      <c r="A1467" t="s">
        <v>4432</v>
      </c>
      <c r="B1467" t="s">
        <v>882</v>
      </c>
      <c r="C1467" t="s">
        <v>4433</v>
      </c>
    </row>
    <row r="1468" spans="1:3" ht="12.75">
      <c r="A1468" t="s">
        <v>4434</v>
      </c>
      <c r="B1468" t="s">
        <v>887</v>
      </c>
      <c r="C1468" t="s">
        <v>4435</v>
      </c>
    </row>
    <row r="1469" spans="1:3" ht="12.75">
      <c r="A1469" t="s">
        <v>4436</v>
      </c>
      <c r="B1469" t="s">
        <v>2302</v>
      </c>
      <c r="C1469" t="s">
        <v>4437</v>
      </c>
    </row>
    <row r="1470" spans="1:3" ht="12.75">
      <c r="A1470" t="s">
        <v>4438</v>
      </c>
      <c r="B1470" t="s">
        <v>2307</v>
      </c>
      <c r="C1470" t="s">
        <v>4439</v>
      </c>
    </row>
    <row r="1471" spans="1:3" ht="12.75">
      <c r="A1471" t="s">
        <v>4440</v>
      </c>
      <c r="B1471" t="s">
        <v>3921</v>
      </c>
      <c r="C1471" t="s">
        <v>4441</v>
      </c>
    </row>
    <row r="1472" spans="1:3" ht="12.75">
      <c r="A1472" t="s">
        <v>4442</v>
      </c>
      <c r="B1472" t="s">
        <v>3922</v>
      </c>
      <c r="C1472" t="s">
        <v>4443</v>
      </c>
    </row>
    <row r="1473" spans="1:3" ht="12.75">
      <c r="A1473" t="s">
        <v>4444</v>
      </c>
      <c r="B1473" t="s">
        <v>3923</v>
      </c>
      <c r="C1473" t="s">
        <v>4445</v>
      </c>
    </row>
    <row r="1474" spans="1:3" ht="12.75">
      <c r="A1474" t="s">
        <v>4446</v>
      </c>
      <c r="B1474" t="s">
        <v>4447</v>
      </c>
      <c r="C1474" t="s">
        <v>4448</v>
      </c>
    </row>
    <row r="1475" spans="1:3" ht="12.75">
      <c r="A1475" t="s">
        <v>4449</v>
      </c>
      <c r="B1475" t="s">
        <v>4447</v>
      </c>
      <c r="C1475" t="s">
        <v>4450</v>
      </c>
    </row>
    <row r="1476" spans="1:3" ht="12.75">
      <c r="A1476" t="s">
        <v>4451</v>
      </c>
      <c r="B1476" t="s">
        <v>4447</v>
      </c>
      <c r="C1476" t="s">
        <v>4452</v>
      </c>
    </row>
    <row r="1477" spans="1:3" ht="12.75">
      <c r="A1477" t="s">
        <v>4453</v>
      </c>
      <c r="B1477" t="s">
        <v>4447</v>
      </c>
      <c r="C1477" t="s">
        <v>4454</v>
      </c>
    </row>
    <row r="1478" spans="1:3" ht="12.75">
      <c r="A1478" t="s">
        <v>4455</v>
      </c>
      <c r="B1478" t="s">
        <v>4447</v>
      </c>
      <c r="C1478" t="s">
        <v>4454</v>
      </c>
    </row>
    <row r="1479" spans="1:3" ht="12.75">
      <c r="A1479" t="s">
        <v>4456</v>
      </c>
      <c r="B1479" t="s">
        <v>4447</v>
      </c>
      <c r="C1479" t="s">
        <v>4454</v>
      </c>
    </row>
    <row r="1480" spans="1:3" ht="12.75">
      <c r="A1480" t="s">
        <v>4457</v>
      </c>
      <c r="B1480" t="s">
        <v>4447</v>
      </c>
      <c r="C1480" t="s">
        <v>4454</v>
      </c>
    </row>
    <row r="1481" spans="1:3" ht="12.75">
      <c r="A1481" t="s">
        <v>4458</v>
      </c>
      <c r="B1481" t="s">
        <v>4447</v>
      </c>
      <c r="C1481" t="s">
        <v>4454</v>
      </c>
    </row>
    <row r="1482" spans="1:3" ht="12.75">
      <c r="A1482" t="s">
        <v>4459</v>
      </c>
      <c r="B1482" t="s">
        <v>4447</v>
      </c>
      <c r="C1482" t="s">
        <v>4454</v>
      </c>
    </row>
    <row r="1483" spans="1:3" ht="12.75">
      <c r="A1483" t="s">
        <v>4460</v>
      </c>
      <c r="B1483" t="s">
        <v>4447</v>
      </c>
      <c r="C1483" t="s">
        <v>4461</v>
      </c>
    </row>
    <row r="1484" spans="1:3" ht="12.75">
      <c r="A1484" t="s">
        <v>4462</v>
      </c>
      <c r="B1484" t="s">
        <v>4447</v>
      </c>
      <c r="C1484" t="s">
        <v>4463</v>
      </c>
    </row>
    <row r="1485" spans="1:3" ht="12.75">
      <c r="A1485" t="s">
        <v>4464</v>
      </c>
      <c r="B1485" t="s">
        <v>4447</v>
      </c>
      <c r="C1485" t="s">
        <v>4452</v>
      </c>
    </row>
    <row r="1486" spans="1:3" ht="12.75">
      <c r="A1486" t="s">
        <v>4465</v>
      </c>
      <c r="B1486" t="s">
        <v>4447</v>
      </c>
      <c r="C1486" t="s">
        <v>4452</v>
      </c>
    </row>
    <row r="1487" spans="1:3" ht="12.75">
      <c r="A1487" t="s">
        <v>4466</v>
      </c>
      <c r="B1487" t="s">
        <v>4447</v>
      </c>
      <c r="C1487" t="s">
        <v>4452</v>
      </c>
    </row>
    <row r="1488" spans="1:3" ht="12.75">
      <c r="A1488" t="s">
        <v>4467</v>
      </c>
      <c r="B1488" t="s">
        <v>4447</v>
      </c>
      <c r="C1488" t="s">
        <v>4452</v>
      </c>
    </row>
    <row r="1489" spans="1:3" ht="12.75">
      <c r="A1489" t="s">
        <v>4468</v>
      </c>
      <c r="B1489" t="s">
        <v>4447</v>
      </c>
      <c r="C1489" t="s">
        <v>4454</v>
      </c>
    </row>
    <row r="1490" spans="1:3" ht="12.75">
      <c r="A1490" t="s">
        <v>4469</v>
      </c>
      <c r="B1490" t="s">
        <v>4447</v>
      </c>
      <c r="C1490" t="s">
        <v>4454</v>
      </c>
    </row>
    <row r="1491" spans="1:3" ht="12.75">
      <c r="A1491" t="s">
        <v>4470</v>
      </c>
      <c r="B1491" t="s">
        <v>4447</v>
      </c>
      <c r="C1491" t="s">
        <v>4454</v>
      </c>
    </row>
    <row r="1492" spans="1:3" ht="12.75">
      <c r="A1492" t="s">
        <v>4471</v>
      </c>
      <c r="B1492" t="s">
        <v>4447</v>
      </c>
      <c r="C1492" t="s">
        <v>4454</v>
      </c>
    </row>
    <row r="1493" spans="1:3" ht="12.75">
      <c r="A1493" t="s">
        <v>4472</v>
      </c>
      <c r="B1493" t="s">
        <v>4447</v>
      </c>
      <c r="C1493" t="s">
        <v>4473</v>
      </c>
    </row>
    <row r="1494" spans="1:3" ht="12.75">
      <c r="A1494" t="s">
        <v>4474</v>
      </c>
      <c r="B1494" t="s">
        <v>4447</v>
      </c>
      <c r="C1494" t="s">
        <v>4475</v>
      </c>
    </row>
    <row r="1495" spans="1:2" ht="12.75">
      <c r="A1495" t="s">
        <v>4476</v>
      </c>
      <c r="B1495" t="s">
        <v>4447</v>
      </c>
    </row>
    <row r="1496" spans="1:3" ht="12.75">
      <c r="A1496" t="s">
        <v>4477</v>
      </c>
      <c r="B1496" t="s">
        <v>4447</v>
      </c>
      <c r="C1496" t="s">
        <v>4478</v>
      </c>
    </row>
    <row r="1497" spans="1:3" ht="12.75">
      <c r="A1497" t="s">
        <v>4479</v>
      </c>
      <c r="B1497" t="s">
        <v>4447</v>
      </c>
      <c r="C1497" t="s">
        <v>4480</v>
      </c>
    </row>
    <row r="1498" spans="1:3" ht="12.75">
      <c r="A1498" t="s">
        <v>4481</v>
      </c>
      <c r="B1498" t="s">
        <v>4447</v>
      </c>
      <c r="C1498" t="s">
        <v>4482</v>
      </c>
    </row>
    <row r="1499" spans="1:3" ht="12.75">
      <c r="A1499" t="s">
        <v>4483</v>
      </c>
      <c r="B1499" t="s">
        <v>4447</v>
      </c>
      <c r="C1499" t="s">
        <v>4482</v>
      </c>
    </row>
    <row r="1500" spans="1:3" ht="12.75">
      <c r="A1500" t="s">
        <v>4484</v>
      </c>
      <c r="B1500" t="s">
        <v>4447</v>
      </c>
      <c r="C1500" t="s">
        <v>4485</v>
      </c>
    </row>
    <row r="1501" spans="1:3" ht="12.75">
      <c r="A1501" t="s">
        <v>4486</v>
      </c>
      <c r="B1501" t="s">
        <v>4447</v>
      </c>
      <c r="C1501" t="s">
        <v>4487</v>
      </c>
    </row>
    <row r="1502" spans="1:3" ht="12.75">
      <c r="A1502" t="s">
        <v>4488</v>
      </c>
      <c r="B1502" t="s">
        <v>4447</v>
      </c>
      <c r="C1502" t="s">
        <v>4489</v>
      </c>
    </row>
    <row r="1503" spans="1:3" ht="12.75">
      <c r="A1503" t="s">
        <v>4490</v>
      </c>
      <c r="B1503" t="s">
        <v>4447</v>
      </c>
      <c r="C1503" t="s">
        <v>4491</v>
      </c>
    </row>
    <row r="1504" spans="1:2" ht="12.75">
      <c r="A1504" t="s">
        <v>4492</v>
      </c>
      <c r="B1504" t="s">
        <v>4447</v>
      </c>
    </row>
    <row r="1505" spans="1:2" ht="12.75">
      <c r="A1505" t="s">
        <v>4493</v>
      </c>
      <c r="B1505" t="s">
        <v>4447</v>
      </c>
    </row>
    <row r="1506" spans="1:2" ht="12.75">
      <c r="A1506" t="s">
        <v>4494</v>
      </c>
      <c r="B1506" t="s">
        <v>4447</v>
      </c>
    </row>
    <row r="1507" spans="1:2" ht="12.75">
      <c r="A1507" t="s">
        <v>4495</v>
      </c>
      <c r="B1507" t="s">
        <v>4447</v>
      </c>
    </row>
    <row r="1508" spans="1:2" ht="12.75">
      <c r="A1508" t="s">
        <v>4496</v>
      </c>
      <c r="B1508" t="s">
        <v>4447</v>
      </c>
    </row>
    <row r="1509" spans="1:2" ht="12.75">
      <c r="A1509" t="s">
        <v>4497</v>
      </c>
      <c r="B1509" t="s">
        <v>4447</v>
      </c>
    </row>
    <row r="1510" spans="1:3" ht="12.75">
      <c r="A1510" t="s">
        <v>4498</v>
      </c>
      <c r="B1510" t="s">
        <v>4447</v>
      </c>
      <c r="C1510" t="s">
        <v>4499</v>
      </c>
    </row>
    <row r="1511" spans="1:3" ht="12.75">
      <c r="A1511" t="s">
        <v>4500</v>
      </c>
      <c r="B1511" t="s">
        <v>4447</v>
      </c>
      <c r="C1511" t="s">
        <v>4499</v>
      </c>
    </row>
    <row r="1512" spans="1:3" ht="12.75">
      <c r="A1512" t="s">
        <v>4501</v>
      </c>
      <c r="B1512" t="s">
        <v>4447</v>
      </c>
      <c r="C1512" t="s">
        <v>4499</v>
      </c>
    </row>
    <row r="1513" spans="1:3" ht="12.75">
      <c r="A1513" t="s">
        <v>4502</v>
      </c>
      <c r="B1513" t="s">
        <v>4447</v>
      </c>
      <c r="C1513" t="s">
        <v>4499</v>
      </c>
    </row>
    <row r="1514" spans="1:3" ht="12.75">
      <c r="A1514" t="s">
        <v>4503</v>
      </c>
      <c r="B1514" t="s">
        <v>4447</v>
      </c>
      <c r="C1514" t="s">
        <v>4499</v>
      </c>
    </row>
    <row r="1515" spans="1:3" ht="12.75">
      <c r="A1515" t="s">
        <v>4504</v>
      </c>
      <c r="B1515" t="s">
        <v>4447</v>
      </c>
      <c r="C1515" t="s">
        <v>4499</v>
      </c>
    </row>
    <row r="1516" spans="1:3" ht="12.75">
      <c r="A1516" t="s">
        <v>4505</v>
      </c>
      <c r="B1516" t="s">
        <v>4447</v>
      </c>
      <c r="C1516" t="s">
        <v>4499</v>
      </c>
    </row>
    <row r="1517" spans="1:3" ht="12.75">
      <c r="A1517" t="s">
        <v>4506</v>
      </c>
      <c r="B1517" t="s">
        <v>4447</v>
      </c>
      <c r="C1517" t="s">
        <v>4499</v>
      </c>
    </row>
    <row r="1518" spans="1:3" ht="12.75">
      <c r="A1518" t="s">
        <v>4507</v>
      </c>
      <c r="B1518" t="s">
        <v>4447</v>
      </c>
      <c r="C1518" t="s">
        <v>4508</v>
      </c>
    </row>
    <row r="1519" spans="1:3" ht="12.75">
      <c r="A1519" t="s">
        <v>4509</v>
      </c>
      <c r="B1519" t="s">
        <v>4447</v>
      </c>
      <c r="C1519" t="s">
        <v>4510</v>
      </c>
    </row>
    <row r="1520" spans="1:3" ht="12.75">
      <c r="A1520" t="s">
        <v>4511</v>
      </c>
      <c r="B1520" t="s">
        <v>4447</v>
      </c>
      <c r="C1520" t="s">
        <v>4512</v>
      </c>
    </row>
    <row r="1521" spans="1:3" ht="12.75">
      <c r="A1521" t="s">
        <v>4513</v>
      </c>
      <c r="B1521" t="s">
        <v>4447</v>
      </c>
      <c r="C1521" t="s">
        <v>4512</v>
      </c>
    </row>
    <row r="1522" spans="1:3" ht="12.75">
      <c r="A1522" t="s">
        <v>4514</v>
      </c>
      <c r="B1522" t="s">
        <v>4447</v>
      </c>
      <c r="C1522" t="s">
        <v>4512</v>
      </c>
    </row>
    <row r="1523" spans="1:3" ht="12.75">
      <c r="A1523" t="s">
        <v>4515</v>
      </c>
      <c r="B1523" t="s">
        <v>4447</v>
      </c>
      <c r="C1523" t="s">
        <v>4512</v>
      </c>
    </row>
    <row r="1524" spans="1:3" ht="12.75">
      <c r="A1524" t="s">
        <v>4516</v>
      </c>
      <c r="B1524" t="s">
        <v>4447</v>
      </c>
      <c r="C1524" t="s">
        <v>4517</v>
      </c>
    </row>
    <row r="1525" spans="1:3" ht="12.75">
      <c r="A1525" t="s">
        <v>4518</v>
      </c>
      <c r="B1525" t="s">
        <v>4447</v>
      </c>
      <c r="C1525" t="s">
        <v>4519</v>
      </c>
    </row>
    <row r="1526" spans="1:3" ht="12.75">
      <c r="A1526" t="s">
        <v>4520</v>
      </c>
      <c r="B1526" t="s">
        <v>4447</v>
      </c>
      <c r="C1526" t="s">
        <v>4512</v>
      </c>
    </row>
    <row r="1527" spans="1:3" ht="12.75">
      <c r="A1527" t="s">
        <v>4521</v>
      </c>
      <c r="B1527" t="s">
        <v>4447</v>
      </c>
      <c r="C1527" t="s">
        <v>4519</v>
      </c>
    </row>
    <row r="1528" spans="1:3" ht="12.75">
      <c r="A1528" t="s">
        <v>4522</v>
      </c>
      <c r="B1528" t="s">
        <v>4447</v>
      </c>
      <c r="C1528" t="s">
        <v>4512</v>
      </c>
    </row>
    <row r="1529" spans="1:3" ht="12.75">
      <c r="A1529" t="s">
        <v>4523</v>
      </c>
      <c r="B1529" t="s">
        <v>4447</v>
      </c>
      <c r="C1529" t="s">
        <v>4512</v>
      </c>
    </row>
    <row r="1530" spans="1:3" ht="12.75">
      <c r="A1530" t="s">
        <v>4524</v>
      </c>
      <c r="B1530" t="s">
        <v>4447</v>
      </c>
      <c r="C1530" t="s">
        <v>4512</v>
      </c>
    </row>
    <row r="1531" spans="1:3" ht="12.75">
      <c r="A1531" t="s">
        <v>4525</v>
      </c>
      <c r="B1531" t="s">
        <v>4447</v>
      </c>
      <c r="C1531" t="s">
        <v>4512</v>
      </c>
    </row>
    <row r="1532" spans="1:3" ht="12.75">
      <c r="A1532" t="s">
        <v>4526</v>
      </c>
      <c r="B1532" t="s">
        <v>4447</v>
      </c>
      <c r="C1532" t="s">
        <v>4512</v>
      </c>
    </row>
    <row r="1533" spans="1:3" ht="12.75">
      <c r="A1533" t="s">
        <v>4527</v>
      </c>
      <c r="B1533" t="s">
        <v>4447</v>
      </c>
      <c r="C1533" t="s">
        <v>4512</v>
      </c>
    </row>
    <row r="1534" spans="1:3" ht="12.75">
      <c r="A1534" t="s">
        <v>4528</v>
      </c>
      <c r="B1534" t="s">
        <v>4447</v>
      </c>
      <c r="C1534" t="s">
        <v>4512</v>
      </c>
    </row>
    <row r="1535" spans="1:3" ht="12.75">
      <c r="A1535" t="s">
        <v>4529</v>
      </c>
      <c r="B1535" t="s">
        <v>4447</v>
      </c>
      <c r="C1535" t="s">
        <v>4512</v>
      </c>
    </row>
    <row r="1536" spans="1:3" ht="12.75">
      <c r="A1536" t="s">
        <v>4530</v>
      </c>
      <c r="B1536" t="s">
        <v>4447</v>
      </c>
      <c r="C1536" t="s">
        <v>4512</v>
      </c>
    </row>
    <row r="1537" spans="1:3" ht="12.75">
      <c r="A1537" t="s">
        <v>4531</v>
      </c>
      <c r="B1537" t="s">
        <v>4447</v>
      </c>
      <c r="C1537" t="s">
        <v>4512</v>
      </c>
    </row>
    <row r="1538" spans="1:3" ht="12.75">
      <c r="A1538" t="s">
        <v>4532</v>
      </c>
      <c r="B1538" t="s">
        <v>4447</v>
      </c>
      <c r="C1538" t="s">
        <v>4512</v>
      </c>
    </row>
    <row r="1539" spans="1:3" ht="12.75">
      <c r="A1539" t="s">
        <v>4533</v>
      </c>
      <c r="B1539" t="s">
        <v>4447</v>
      </c>
      <c r="C1539" t="s">
        <v>4512</v>
      </c>
    </row>
    <row r="1540" spans="1:3" ht="12.75">
      <c r="A1540" t="s">
        <v>4534</v>
      </c>
      <c r="B1540" t="s">
        <v>4447</v>
      </c>
      <c r="C1540" t="s">
        <v>4512</v>
      </c>
    </row>
    <row r="1541" spans="1:3" ht="12.75">
      <c r="A1541" t="s">
        <v>4535</v>
      </c>
      <c r="B1541" t="s">
        <v>4447</v>
      </c>
      <c r="C1541" t="s">
        <v>4512</v>
      </c>
    </row>
    <row r="1542" spans="1:3" ht="12.75">
      <c r="A1542" t="s">
        <v>4536</v>
      </c>
      <c r="B1542" t="s">
        <v>4447</v>
      </c>
      <c r="C1542" t="s">
        <v>4512</v>
      </c>
    </row>
    <row r="1543" spans="1:3" ht="12.75">
      <c r="A1543" t="s">
        <v>4537</v>
      </c>
      <c r="B1543" t="s">
        <v>4447</v>
      </c>
      <c r="C1543" t="s">
        <v>4512</v>
      </c>
    </row>
    <row r="1544" spans="1:3" ht="12.75">
      <c r="A1544" t="s">
        <v>4538</v>
      </c>
      <c r="B1544" t="s">
        <v>4447</v>
      </c>
      <c r="C1544" t="s">
        <v>4512</v>
      </c>
    </row>
    <row r="1545" spans="1:3" ht="12.75">
      <c r="A1545" t="s">
        <v>4539</v>
      </c>
      <c r="B1545" t="s">
        <v>4447</v>
      </c>
      <c r="C1545" t="s">
        <v>4512</v>
      </c>
    </row>
    <row r="1546" spans="1:3" ht="12.75">
      <c r="A1546" t="s">
        <v>4540</v>
      </c>
      <c r="B1546" t="s">
        <v>4447</v>
      </c>
      <c r="C1546" t="s">
        <v>4512</v>
      </c>
    </row>
    <row r="1547" spans="1:3" ht="12.75">
      <c r="A1547" t="s">
        <v>4541</v>
      </c>
      <c r="B1547" t="s">
        <v>4447</v>
      </c>
      <c r="C1547" t="s">
        <v>4512</v>
      </c>
    </row>
    <row r="1548" spans="1:3" ht="12.75">
      <c r="A1548" t="s">
        <v>4542</v>
      </c>
      <c r="B1548" t="s">
        <v>4447</v>
      </c>
      <c r="C1548" t="s">
        <v>4512</v>
      </c>
    </row>
    <row r="1549" spans="1:3" ht="12.75">
      <c r="A1549" t="s">
        <v>4543</v>
      </c>
      <c r="B1549" t="s">
        <v>4447</v>
      </c>
      <c r="C1549" t="s">
        <v>4512</v>
      </c>
    </row>
    <row r="1550" spans="1:3" ht="12.75">
      <c r="A1550" t="s">
        <v>4544</v>
      </c>
      <c r="B1550" t="s">
        <v>4447</v>
      </c>
      <c r="C1550" t="s">
        <v>4512</v>
      </c>
    </row>
    <row r="1551" spans="1:3" ht="12.75">
      <c r="A1551" t="s">
        <v>4545</v>
      </c>
      <c r="B1551" t="s">
        <v>4447</v>
      </c>
      <c r="C1551" t="s">
        <v>4512</v>
      </c>
    </row>
    <row r="1552" spans="1:3" ht="12.75">
      <c r="A1552" t="s">
        <v>4546</v>
      </c>
      <c r="B1552" t="s">
        <v>4447</v>
      </c>
      <c r="C1552" t="s">
        <v>4512</v>
      </c>
    </row>
    <row r="1553" spans="1:3" ht="12.75">
      <c r="A1553" t="s">
        <v>4547</v>
      </c>
      <c r="B1553" t="s">
        <v>4447</v>
      </c>
      <c r="C1553" t="s">
        <v>4512</v>
      </c>
    </row>
    <row r="1554" spans="1:3" ht="12.75">
      <c r="A1554" t="s">
        <v>4548</v>
      </c>
      <c r="B1554" t="s">
        <v>4447</v>
      </c>
      <c r="C1554" t="s">
        <v>4512</v>
      </c>
    </row>
    <row r="1555" spans="1:3" ht="12.75">
      <c r="A1555" t="s">
        <v>4549</v>
      </c>
      <c r="B1555" t="s">
        <v>4447</v>
      </c>
      <c r="C1555" t="s">
        <v>4512</v>
      </c>
    </row>
    <row r="1556" spans="1:3" ht="12.75">
      <c r="A1556" t="s">
        <v>4550</v>
      </c>
      <c r="B1556" t="s">
        <v>4447</v>
      </c>
      <c r="C1556" t="s">
        <v>4512</v>
      </c>
    </row>
    <row r="1557" spans="1:3" ht="12.75">
      <c r="A1557" t="s">
        <v>4551</v>
      </c>
      <c r="B1557" t="s">
        <v>4447</v>
      </c>
      <c r="C1557" t="s">
        <v>4512</v>
      </c>
    </row>
    <row r="1558" spans="1:3" ht="12.75">
      <c r="A1558" t="s">
        <v>4552</v>
      </c>
      <c r="B1558" t="s">
        <v>4447</v>
      </c>
      <c r="C1558" t="s">
        <v>4512</v>
      </c>
    </row>
    <row r="1559" spans="1:3" ht="12.75">
      <c r="A1559" t="s">
        <v>4553</v>
      </c>
      <c r="B1559" t="s">
        <v>4447</v>
      </c>
      <c r="C1559" t="s">
        <v>4512</v>
      </c>
    </row>
    <row r="1560" spans="1:3" ht="12.75">
      <c r="A1560" t="s">
        <v>4554</v>
      </c>
      <c r="B1560" t="s">
        <v>4447</v>
      </c>
      <c r="C1560" t="s">
        <v>4512</v>
      </c>
    </row>
    <row r="1561" spans="1:3" ht="12.75">
      <c r="A1561" t="s">
        <v>4555</v>
      </c>
      <c r="B1561" t="s">
        <v>4447</v>
      </c>
      <c r="C1561" t="s">
        <v>4512</v>
      </c>
    </row>
    <row r="1562" spans="1:3" ht="12.75">
      <c r="A1562" t="s">
        <v>4556</v>
      </c>
      <c r="B1562" t="s">
        <v>4447</v>
      </c>
      <c r="C1562" t="s">
        <v>4487</v>
      </c>
    </row>
    <row r="1563" spans="1:3" ht="12.75">
      <c r="A1563" t="s">
        <v>4557</v>
      </c>
      <c r="B1563" t="s">
        <v>4447</v>
      </c>
      <c r="C1563" t="s">
        <v>4558</v>
      </c>
    </row>
    <row r="1564" spans="1:3" ht="12.75">
      <c r="A1564" t="s">
        <v>4559</v>
      </c>
      <c r="B1564" t="s">
        <v>4447</v>
      </c>
      <c r="C1564" t="s">
        <v>4560</v>
      </c>
    </row>
    <row r="1565" spans="1:3" ht="12.75">
      <c r="A1565" t="s">
        <v>4561</v>
      </c>
      <c r="B1565" t="s">
        <v>4447</v>
      </c>
      <c r="C1565" t="s">
        <v>4562</v>
      </c>
    </row>
    <row r="1566" spans="1:3" ht="12.75">
      <c r="A1566" t="s">
        <v>4563</v>
      </c>
      <c r="B1566" t="s">
        <v>4447</v>
      </c>
      <c r="C1566" t="s">
        <v>4564</v>
      </c>
    </row>
    <row r="1567" spans="1:3" ht="12.75">
      <c r="A1567" t="s">
        <v>4565</v>
      </c>
      <c r="B1567" t="s">
        <v>4447</v>
      </c>
      <c r="C1567" t="s">
        <v>4566</v>
      </c>
    </row>
    <row r="1568" spans="1:3" ht="12.75">
      <c r="A1568" t="s">
        <v>4567</v>
      </c>
      <c r="B1568" t="s">
        <v>4447</v>
      </c>
      <c r="C1568" t="s">
        <v>4568</v>
      </c>
    </row>
    <row r="1569" spans="1:3" ht="12.75">
      <c r="A1569" t="s">
        <v>4569</v>
      </c>
      <c r="B1569" t="s">
        <v>4447</v>
      </c>
      <c r="C1569" t="s">
        <v>4570</v>
      </c>
    </row>
    <row r="1570" spans="1:3" ht="12.75">
      <c r="A1570" t="s">
        <v>4571</v>
      </c>
      <c r="B1570" t="s">
        <v>4447</v>
      </c>
      <c r="C1570" t="s">
        <v>4572</v>
      </c>
    </row>
    <row r="1571" spans="1:3" ht="12.75">
      <c r="A1571" t="s">
        <v>4573</v>
      </c>
      <c r="B1571" t="s">
        <v>4447</v>
      </c>
      <c r="C1571" t="s">
        <v>4574</v>
      </c>
    </row>
    <row r="1572" spans="1:3" ht="12.75">
      <c r="A1572" t="s">
        <v>4575</v>
      </c>
      <c r="B1572" t="s">
        <v>4447</v>
      </c>
      <c r="C1572" t="s">
        <v>4576</v>
      </c>
    </row>
    <row r="1573" spans="1:3" ht="12.75">
      <c r="A1573" t="s">
        <v>4577</v>
      </c>
      <c r="B1573" t="s">
        <v>4447</v>
      </c>
      <c r="C1573" t="s">
        <v>4578</v>
      </c>
    </row>
    <row r="1574" spans="1:3" ht="12.75">
      <c r="A1574" t="s">
        <v>4579</v>
      </c>
      <c r="B1574" t="s">
        <v>4447</v>
      </c>
      <c r="C1574" t="s">
        <v>4580</v>
      </c>
    </row>
    <row r="1575" spans="1:3" ht="12.75">
      <c r="A1575" t="s">
        <v>4581</v>
      </c>
      <c r="B1575" t="s">
        <v>4447</v>
      </c>
      <c r="C1575" t="s">
        <v>4582</v>
      </c>
    </row>
    <row r="1576" spans="1:3" ht="12.75">
      <c r="A1576" t="s">
        <v>4583</v>
      </c>
      <c r="B1576" t="s">
        <v>4447</v>
      </c>
      <c r="C1576" t="s">
        <v>4584</v>
      </c>
    </row>
    <row r="1577" spans="1:3" ht="12.75">
      <c r="A1577" t="s">
        <v>4585</v>
      </c>
      <c r="B1577" t="s">
        <v>4447</v>
      </c>
      <c r="C1577" t="s">
        <v>4586</v>
      </c>
    </row>
    <row r="1578" spans="1:3" ht="12.75">
      <c r="A1578" t="s">
        <v>4587</v>
      </c>
      <c r="B1578" t="s">
        <v>4447</v>
      </c>
      <c r="C1578" t="s">
        <v>4588</v>
      </c>
    </row>
    <row r="1579" spans="1:3" ht="12.75">
      <c r="A1579" t="s">
        <v>4589</v>
      </c>
      <c r="B1579" t="s">
        <v>4447</v>
      </c>
      <c r="C1579" t="s">
        <v>4590</v>
      </c>
    </row>
    <row r="1580" spans="1:3" ht="12.75">
      <c r="A1580" t="s">
        <v>4591</v>
      </c>
      <c r="B1580" t="s">
        <v>4447</v>
      </c>
      <c r="C1580" t="s">
        <v>4592</v>
      </c>
    </row>
    <row r="1581" spans="1:3" ht="12.75">
      <c r="A1581" t="s">
        <v>4593</v>
      </c>
      <c r="B1581" t="s">
        <v>4447</v>
      </c>
      <c r="C1581" t="s">
        <v>4594</v>
      </c>
    </row>
    <row r="1582" spans="1:3" ht="12.75">
      <c r="A1582" t="s">
        <v>4595</v>
      </c>
      <c r="B1582" t="s">
        <v>4447</v>
      </c>
      <c r="C1582" t="s">
        <v>4596</v>
      </c>
    </row>
    <row r="1583" spans="1:3" ht="12.75">
      <c r="A1583" t="s">
        <v>4597</v>
      </c>
      <c r="B1583" t="s">
        <v>4447</v>
      </c>
      <c r="C1583" t="s">
        <v>4598</v>
      </c>
    </row>
    <row r="1584" spans="1:3" ht="12.75">
      <c r="A1584" t="s">
        <v>4599</v>
      </c>
      <c r="B1584" t="s">
        <v>4447</v>
      </c>
      <c r="C1584" t="s">
        <v>4600</v>
      </c>
    </row>
    <row r="1585" spans="1:3" ht="12.75">
      <c r="A1585" t="s">
        <v>4601</v>
      </c>
      <c r="B1585" t="s">
        <v>4447</v>
      </c>
      <c r="C1585" t="s">
        <v>4600</v>
      </c>
    </row>
    <row r="1586" spans="1:3" ht="12.75">
      <c r="A1586" t="s">
        <v>4602</v>
      </c>
      <c r="B1586" t="s">
        <v>4447</v>
      </c>
      <c r="C1586" t="s">
        <v>4600</v>
      </c>
    </row>
    <row r="1587" spans="1:3" ht="12.75">
      <c r="A1587" t="s">
        <v>4603</v>
      </c>
      <c r="B1587" t="s">
        <v>4447</v>
      </c>
      <c r="C1587" t="s">
        <v>4604</v>
      </c>
    </row>
    <row r="1588" spans="1:3" ht="12.75">
      <c r="A1588" t="s">
        <v>4605</v>
      </c>
      <c r="B1588" t="s">
        <v>4447</v>
      </c>
      <c r="C1588" t="s">
        <v>4604</v>
      </c>
    </row>
    <row r="1589" spans="1:3" ht="12.75">
      <c r="A1589" t="s">
        <v>4606</v>
      </c>
      <c r="B1589" t="s">
        <v>4447</v>
      </c>
      <c r="C1589" t="s">
        <v>4604</v>
      </c>
    </row>
    <row r="1590" spans="1:3" ht="12.75">
      <c r="A1590" t="s">
        <v>4607</v>
      </c>
      <c r="B1590" t="s">
        <v>4447</v>
      </c>
      <c r="C1590" t="s">
        <v>4608</v>
      </c>
    </row>
    <row r="1591" spans="1:3" ht="12.75">
      <c r="A1591" t="s">
        <v>4609</v>
      </c>
      <c r="B1591" t="s">
        <v>4447</v>
      </c>
      <c r="C1591" t="s">
        <v>4608</v>
      </c>
    </row>
    <row r="1592" spans="1:3" ht="12.75">
      <c r="A1592" t="s">
        <v>4610</v>
      </c>
      <c r="B1592" t="s">
        <v>4447</v>
      </c>
      <c r="C1592" t="s">
        <v>4608</v>
      </c>
    </row>
    <row r="1593" spans="1:3" ht="12.75">
      <c r="A1593" t="s">
        <v>4611</v>
      </c>
      <c r="B1593" t="s">
        <v>4447</v>
      </c>
      <c r="C1593" t="s">
        <v>4608</v>
      </c>
    </row>
    <row r="1594" spans="1:3" ht="12.75">
      <c r="A1594" t="s">
        <v>4612</v>
      </c>
      <c r="B1594" t="s">
        <v>4447</v>
      </c>
      <c r="C1594" t="s">
        <v>4608</v>
      </c>
    </row>
    <row r="1595" spans="1:3" ht="12.75">
      <c r="A1595" t="s">
        <v>4613</v>
      </c>
      <c r="B1595" t="s">
        <v>4447</v>
      </c>
      <c r="C1595" t="s">
        <v>4608</v>
      </c>
    </row>
    <row r="1596" spans="1:3" ht="12.75">
      <c r="A1596" t="s">
        <v>4614</v>
      </c>
      <c r="B1596" t="s">
        <v>4447</v>
      </c>
      <c r="C1596" t="s">
        <v>4608</v>
      </c>
    </row>
    <row r="1597" spans="1:3" ht="12.75">
      <c r="A1597" t="s">
        <v>4615</v>
      </c>
      <c r="B1597" t="s">
        <v>4447</v>
      </c>
      <c r="C1597" t="s">
        <v>4608</v>
      </c>
    </row>
    <row r="1598" spans="1:3" ht="12.75">
      <c r="A1598" t="s">
        <v>4616</v>
      </c>
      <c r="B1598" t="s">
        <v>4447</v>
      </c>
      <c r="C1598" t="s">
        <v>4608</v>
      </c>
    </row>
    <row r="1599" spans="1:3" ht="12.75">
      <c r="A1599" t="s">
        <v>4617</v>
      </c>
      <c r="B1599" t="s">
        <v>4447</v>
      </c>
      <c r="C1599" t="s">
        <v>4608</v>
      </c>
    </row>
    <row r="1600" spans="1:3" ht="12.75">
      <c r="A1600" t="s">
        <v>4618</v>
      </c>
      <c r="B1600" t="s">
        <v>4447</v>
      </c>
      <c r="C1600" t="s">
        <v>4608</v>
      </c>
    </row>
    <row r="1601" spans="1:3" ht="12.75">
      <c r="A1601" t="s">
        <v>4619</v>
      </c>
      <c r="B1601" t="s">
        <v>4447</v>
      </c>
      <c r="C1601" t="s">
        <v>4608</v>
      </c>
    </row>
    <row r="1602" spans="1:3" ht="12.75">
      <c r="A1602" t="s">
        <v>4620</v>
      </c>
      <c r="B1602" t="s">
        <v>4447</v>
      </c>
      <c r="C1602" t="s">
        <v>4608</v>
      </c>
    </row>
    <row r="1603" spans="1:3" ht="12.75">
      <c r="A1603" t="s">
        <v>4621</v>
      </c>
      <c r="B1603" t="s">
        <v>4447</v>
      </c>
      <c r="C1603" t="s">
        <v>4608</v>
      </c>
    </row>
    <row r="1604" spans="1:3" ht="12.75">
      <c r="A1604" t="s">
        <v>4622</v>
      </c>
      <c r="B1604" t="s">
        <v>4447</v>
      </c>
      <c r="C1604" t="s">
        <v>4608</v>
      </c>
    </row>
    <row r="1605" spans="1:3" ht="12.75">
      <c r="A1605" t="s">
        <v>4623</v>
      </c>
      <c r="B1605" t="s">
        <v>4447</v>
      </c>
      <c r="C1605" t="s">
        <v>4608</v>
      </c>
    </row>
    <row r="1606" spans="1:3" ht="12.75">
      <c r="A1606" t="s">
        <v>4624</v>
      </c>
      <c r="B1606" t="s">
        <v>4447</v>
      </c>
      <c r="C1606" t="s">
        <v>4608</v>
      </c>
    </row>
    <row r="1607" spans="1:3" ht="12.75">
      <c r="A1607" t="s">
        <v>4625</v>
      </c>
      <c r="B1607" t="s">
        <v>4447</v>
      </c>
      <c r="C1607" t="s">
        <v>4608</v>
      </c>
    </row>
    <row r="1608" spans="1:3" ht="12.75">
      <c r="A1608" t="s">
        <v>4626</v>
      </c>
      <c r="B1608" t="s">
        <v>4447</v>
      </c>
      <c r="C1608" t="s">
        <v>4608</v>
      </c>
    </row>
    <row r="1609" spans="1:3" ht="12.75">
      <c r="A1609" t="s">
        <v>4627</v>
      </c>
      <c r="B1609" t="s">
        <v>4447</v>
      </c>
      <c r="C1609" t="s">
        <v>4608</v>
      </c>
    </row>
    <row r="1610" spans="1:3" ht="12.75">
      <c r="A1610" t="s">
        <v>4628</v>
      </c>
      <c r="B1610" t="s">
        <v>4447</v>
      </c>
      <c r="C1610" t="s">
        <v>4608</v>
      </c>
    </row>
    <row r="1611" spans="1:3" ht="12.75">
      <c r="A1611" t="s">
        <v>4629</v>
      </c>
      <c r="B1611" t="s">
        <v>4447</v>
      </c>
      <c r="C1611" t="s">
        <v>4608</v>
      </c>
    </row>
    <row r="1612" spans="1:3" ht="12.75">
      <c r="A1612" t="s">
        <v>4630</v>
      </c>
      <c r="B1612" t="s">
        <v>4447</v>
      </c>
      <c r="C1612" t="s">
        <v>4608</v>
      </c>
    </row>
    <row r="1613" spans="1:3" ht="12.75">
      <c r="A1613" t="s">
        <v>4631</v>
      </c>
      <c r="B1613" t="s">
        <v>4447</v>
      </c>
      <c r="C1613" t="s">
        <v>4608</v>
      </c>
    </row>
    <row r="1614" spans="1:3" ht="12.75">
      <c r="A1614" t="s">
        <v>4632</v>
      </c>
      <c r="B1614" t="s">
        <v>4447</v>
      </c>
      <c r="C1614" t="s">
        <v>4608</v>
      </c>
    </row>
    <row r="1615" spans="1:3" ht="12.75">
      <c r="A1615" t="s">
        <v>4633</v>
      </c>
      <c r="B1615" t="s">
        <v>4447</v>
      </c>
      <c r="C1615" t="s">
        <v>4608</v>
      </c>
    </row>
    <row r="1616" spans="1:3" ht="12.75">
      <c r="A1616" t="s">
        <v>4634</v>
      </c>
      <c r="B1616" t="s">
        <v>4447</v>
      </c>
      <c r="C1616" t="s">
        <v>4635</v>
      </c>
    </row>
    <row r="1617" spans="1:3" ht="12.75">
      <c r="A1617" t="s">
        <v>4636</v>
      </c>
      <c r="B1617" t="s">
        <v>4447</v>
      </c>
      <c r="C1617" t="s">
        <v>4635</v>
      </c>
    </row>
    <row r="1618" spans="1:3" ht="12.75">
      <c r="A1618" t="s">
        <v>4637</v>
      </c>
      <c r="B1618" t="s">
        <v>4447</v>
      </c>
      <c r="C1618" t="s">
        <v>4635</v>
      </c>
    </row>
    <row r="1619" spans="1:3" ht="12.75">
      <c r="A1619" t="s">
        <v>4638</v>
      </c>
      <c r="B1619" t="s">
        <v>4447</v>
      </c>
      <c r="C1619" t="s">
        <v>4635</v>
      </c>
    </row>
    <row r="1620" spans="1:3" ht="12.75">
      <c r="A1620" t="s">
        <v>4639</v>
      </c>
      <c r="B1620" t="s">
        <v>4447</v>
      </c>
      <c r="C1620" t="s">
        <v>4635</v>
      </c>
    </row>
    <row r="1621" spans="1:3" ht="12.75">
      <c r="A1621" t="s">
        <v>4640</v>
      </c>
      <c r="B1621" t="s">
        <v>4447</v>
      </c>
      <c r="C1621" t="s">
        <v>4641</v>
      </c>
    </row>
    <row r="1622" spans="1:3" ht="12.75">
      <c r="A1622" t="s">
        <v>4642</v>
      </c>
      <c r="B1622" t="s">
        <v>4447</v>
      </c>
      <c r="C1622" t="s">
        <v>4641</v>
      </c>
    </row>
    <row r="1623" spans="1:3" ht="12.75">
      <c r="A1623" t="s">
        <v>4643</v>
      </c>
      <c r="B1623" t="s">
        <v>4447</v>
      </c>
      <c r="C1623" t="s">
        <v>4641</v>
      </c>
    </row>
    <row r="1624" spans="1:3" ht="12.75">
      <c r="A1624" t="s">
        <v>4644</v>
      </c>
      <c r="B1624" t="s">
        <v>4447</v>
      </c>
      <c r="C1624" t="s">
        <v>4641</v>
      </c>
    </row>
    <row r="1625" spans="1:3" ht="12.75">
      <c r="A1625" t="s">
        <v>4645</v>
      </c>
      <c r="B1625" t="s">
        <v>4447</v>
      </c>
      <c r="C1625" t="s">
        <v>4641</v>
      </c>
    </row>
    <row r="1626" spans="1:3" ht="12.75">
      <c r="A1626" t="s">
        <v>4646</v>
      </c>
      <c r="B1626" t="s">
        <v>4447</v>
      </c>
      <c r="C1626" t="s">
        <v>4641</v>
      </c>
    </row>
    <row r="1627" spans="1:3" ht="12.75">
      <c r="A1627" t="s">
        <v>4647</v>
      </c>
      <c r="B1627" t="s">
        <v>4447</v>
      </c>
      <c r="C1627" t="s">
        <v>4648</v>
      </c>
    </row>
    <row r="1628" spans="1:3" ht="12.75">
      <c r="A1628" t="s">
        <v>4649</v>
      </c>
      <c r="B1628" t="s">
        <v>4447</v>
      </c>
      <c r="C1628" t="s">
        <v>4650</v>
      </c>
    </row>
    <row r="1629" spans="1:3" ht="12.75">
      <c r="A1629" t="s">
        <v>4651</v>
      </c>
      <c r="B1629" t="s">
        <v>4447</v>
      </c>
      <c r="C1629" t="s">
        <v>4650</v>
      </c>
    </row>
    <row r="1630" spans="1:3" ht="12.75">
      <c r="A1630" t="s">
        <v>4652</v>
      </c>
      <c r="B1630" t="s">
        <v>4447</v>
      </c>
      <c r="C1630" t="s">
        <v>4650</v>
      </c>
    </row>
    <row r="1631" spans="1:3" ht="12.75">
      <c r="A1631" t="s">
        <v>4653</v>
      </c>
      <c r="B1631" t="s">
        <v>4447</v>
      </c>
      <c r="C1631" t="s">
        <v>4650</v>
      </c>
    </row>
    <row r="1632" spans="1:3" ht="12.75">
      <c r="A1632" t="s">
        <v>4654</v>
      </c>
      <c r="B1632" t="s">
        <v>4447</v>
      </c>
      <c r="C1632" t="s">
        <v>4650</v>
      </c>
    </row>
    <row r="1633" spans="1:3" ht="12.75">
      <c r="A1633" t="s">
        <v>4655</v>
      </c>
      <c r="B1633" t="s">
        <v>4447</v>
      </c>
      <c r="C1633" t="s">
        <v>4656</v>
      </c>
    </row>
    <row r="1634" spans="1:3" ht="12.75">
      <c r="A1634" t="s">
        <v>4657</v>
      </c>
      <c r="B1634" t="s">
        <v>4447</v>
      </c>
      <c r="C1634" t="s">
        <v>4656</v>
      </c>
    </row>
    <row r="1635" spans="1:3" ht="12.75">
      <c r="A1635" t="s">
        <v>4658</v>
      </c>
      <c r="B1635" t="s">
        <v>4447</v>
      </c>
      <c r="C1635" t="s">
        <v>4656</v>
      </c>
    </row>
    <row r="1636" spans="1:3" ht="12.75">
      <c r="A1636" t="s">
        <v>4659</v>
      </c>
      <c r="B1636" t="s">
        <v>4447</v>
      </c>
      <c r="C1636" t="s">
        <v>4660</v>
      </c>
    </row>
    <row r="1637" spans="1:3" ht="12.75">
      <c r="A1637" t="s">
        <v>4661</v>
      </c>
      <c r="B1637" t="s">
        <v>4447</v>
      </c>
      <c r="C1637" t="s">
        <v>4660</v>
      </c>
    </row>
    <row r="1638" spans="1:3" ht="12.75">
      <c r="A1638" t="s">
        <v>4662</v>
      </c>
      <c r="B1638" t="s">
        <v>4447</v>
      </c>
      <c r="C1638" t="s">
        <v>4660</v>
      </c>
    </row>
    <row r="1639" spans="1:3" ht="12.75">
      <c r="A1639" t="s">
        <v>4663</v>
      </c>
      <c r="B1639" t="s">
        <v>4447</v>
      </c>
      <c r="C1639" t="s">
        <v>4660</v>
      </c>
    </row>
    <row r="1640" spans="1:3" ht="12.75">
      <c r="A1640" t="s">
        <v>4664</v>
      </c>
      <c r="B1640" t="s">
        <v>4447</v>
      </c>
      <c r="C1640" t="s">
        <v>4660</v>
      </c>
    </row>
    <row r="1641" spans="1:3" ht="12.75">
      <c r="A1641" t="s">
        <v>4665</v>
      </c>
      <c r="B1641" t="s">
        <v>4447</v>
      </c>
      <c r="C1641" t="s">
        <v>4660</v>
      </c>
    </row>
    <row r="1642" spans="1:3" ht="12.75">
      <c r="A1642" t="s">
        <v>4666</v>
      </c>
      <c r="B1642" t="s">
        <v>4447</v>
      </c>
      <c r="C1642" t="s">
        <v>4656</v>
      </c>
    </row>
    <row r="1643" spans="1:3" ht="12.75">
      <c r="A1643" t="s">
        <v>4667</v>
      </c>
      <c r="B1643" t="s">
        <v>4447</v>
      </c>
      <c r="C1643" t="s">
        <v>4656</v>
      </c>
    </row>
    <row r="1644" spans="1:3" ht="12.75">
      <c r="A1644" t="s">
        <v>4668</v>
      </c>
      <c r="B1644" t="s">
        <v>4447</v>
      </c>
      <c r="C1644" t="s">
        <v>4656</v>
      </c>
    </row>
    <row r="1645" spans="1:3" ht="12.75">
      <c r="A1645" t="s">
        <v>4669</v>
      </c>
      <c r="B1645" t="s">
        <v>4447</v>
      </c>
      <c r="C1645" t="s">
        <v>4656</v>
      </c>
    </row>
    <row r="1646" spans="1:3" ht="12.75">
      <c r="A1646" t="s">
        <v>4670</v>
      </c>
      <c r="B1646" t="s">
        <v>4447</v>
      </c>
      <c r="C1646" t="s">
        <v>4656</v>
      </c>
    </row>
    <row r="1647" spans="1:3" ht="12.75">
      <c r="A1647" t="s">
        <v>4671</v>
      </c>
      <c r="B1647" t="s">
        <v>4447</v>
      </c>
      <c r="C1647" t="s">
        <v>4656</v>
      </c>
    </row>
    <row r="1648" spans="1:3" ht="12.75">
      <c r="A1648" t="s">
        <v>4672</v>
      </c>
      <c r="B1648" t="s">
        <v>4447</v>
      </c>
      <c r="C1648" t="s">
        <v>4656</v>
      </c>
    </row>
    <row r="1649" spans="1:3" ht="12.75">
      <c r="A1649" t="s">
        <v>4673</v>
      </c>
      <c r="B1649" t="s">
        <v>4447</v>
      </c>
      <c r="C1649" t="s">
        <v>4656</v>
      </c>
    </row>
    <row r="1650" spans="1:3" ht="12.75">
      <c r="A1650" t="s">
        <v>4674</v>
      </c>
      <c r="B1650" t="s">
        <v>4447</v>
      </c>
      <c r="C1650" t="s">
        <v>4675</v>
      </c>
    </row>
    <row r="1651" spans="1:3" ht="12.75">
      <c r="A1651" t="s">
        <v>4676</v>
      </c>
      <c r="B1651" t="s">
        <v>4447</v>
      </c>
      <c r="C1651" t="s">
        <v>4675</v>
      </c>
    </row>
    <row r="1652" spans="1:3" ht="12.75">
      <c r="A1652" t="s">
        <v>4677</v>
      </c>
      <c r="B1652" t="s">
        <v>4447</v>
      </c>
      <c r="C1652" t="s">
        <v>4678</v>
      </c>
    </row>
    <row r="1653" spans="1:3" ht="12.75">
      <c r="A1653" t="s">
        <v>4679</v>
      </c>
      <c r="B1653" t="s">
        <v>4447</v>
      </c>
      <c r="C1653" t="s">
        <v>4680</v>
      </c>
    </row>
    <row r="1654" spans="1:3" ht="12.75">
      <c r="A1654" t="s">
        <v>4681</v>
      </c>
      <c r="B1654" t="s">
        <v>4447</v>
      </c>
      <c r="C1654" t="s">
        <v>4682</v>
      </c>
    </row>
    <row r="1655" spans="1:3" ht="12.75">
      <c r="A1655" t="s">
        <v>4683</v>
      </c>
      <c r="B1655" t="s">
        <v>4447</v>
      </c>
      <c r="C1655" t="s">
        <v>4684</v>
      </c>
    </row>
    <row r="1656" spans="1:3" ht="12.75">
      <c r="A1656" t="s">
        <v>4685</v>
      </c>
      <c r="B1656" t="s">
        <v>4447</v>
      </c>
      <c r="C1656" t="s">
        <v>4678</v>
      </c>
    </row>
    <row r="1657" spans="1:3" ht="12.75">
      <c r="A1657" t="s">
        <v>4686</v>
      </c>
      <c r="B1657" t="s">
        <v>4447</v>
      </c>
      <c r="C1657" t="s">
        <v>4680</v>
      </c>
    </row>
    <row r="1658" spans="1:3" ht="12.75">
      <c r="A1658" t="s">
        <v>4687</v>
      </c>
      <c r="B1658" t="s">
        <v>4447</v>
      </c>
      <c r="C1658" t="s">
        <v>4682</v>
      </c>
    </row>
    <row r="1659" spans="1:3" ht="12.75">
      <c r="A1659" t="s">
        <v>4688</v>
      </c>
      <c r="B1659" t="s">
        <v>4447</v>
      </c>
      <c r="C1659" t="s">
        <v>4684</v>
      </c>
    </row>
    <row r="1660" spans="1:3" ht="12.75">
      <c r="A1660" t="s">
        <v>4689</v>
      </c>
      <c r="B1660" t="s">
        <v>4447</v>
      </c>
      <c r="C1660" t="s">
        <v>4678</v>
      </c>
    </row>
    <row r="1661" spans="1:3" ht="12.75">
      <c r="A1661" t="s">
        <v>4690</v>
      </c>
      <c r="B1661" t="s">
        <v>4447</v>
      </c>
      <c r="C1661" t="s">
        <v>4680</v>
      </c>
    </row>
    <row r="1662" spans="1:3" ht="12.75">
      <c r="A1662" t="s">
        <v>4691</v>
      </c>
      <c r="B1662" t="s">
        <v>4447</v>
      </c>
      <c r="C1662" t="s">
        <v>4682</v>
      </c>
    </row>
    <row r="1663" spans="1:3" ht="12.75">
      <c r="A1663" t="s">
        <v>4692</v>
      </c>
      <c r="B1663" t="s">
        <v>4447</v>
      </c>
      <c r="C1663" t="s">
        <v>4684</v>
      </c>
    </row>
    <row r="1664" spans="1:3" ht="12.75">
      <c r="A1664" t="s">
        <v>4693</v>
      </c>
      <c r="B1664" t="s">
        <v>4447</v>
      </c>
      <c r="C1664" t="s">
        <v>4678</v>
      </c>
    </row>
    <row r="1665" spans="1:3" ht="12.75">
      <c r="A1665" t="s">
        <v>4694</v>
      </c>
      <c r="B1665" t="s">
        <v>4447</v>
      </c>
      <c r="C1665" t="s">
        <v>4680</v>
      </c>
    </row>
    <row r="1666" spans="1:3" ht="12.75">
      <c r="A1666" t="s">
        <v>4695</v>
      </c>
      <c r="B1666" t="s">
        <v>4447</v>
      </c>
      <c r="C1666" t="s">
        <v>4682</v>
      </c>
    </row>
    <row r="1667" spans="1:3" ht="12.75">
      <c r="A1667" t="s">
        <v>4696</v>
      </c>
      <c r="B1667" t="s">
        <v>4447</v>
      </c>
      <c r="C1667" t="s">
        <v>4684</v>
      </c>
    </row>
    <row r="1668" spans="1:3" ht="12.75">
      <c r="A1668" t="s">
        <v>4697</v>
      </c>
      <c r="B1668" t="s">
        <v>4447</v>
      </c>
      <c r="C1668" t="s">
        <v>4678</v>
      </c>
    </row>
    <row r="1669" spans="1:3" ht="12.75">
      <c r="A1669" t="s">
        <v>4698</v>
      </c>
      <c r="B1669" t="s">
        <v>4447</v>
      </c>
      <c r="C1669" t="s">
        <v>4680</v>
      </c>
    </row>
    <row r="1670" spans="1:3" ht="12.75">
      <c r="A1670" t="s">
        <v>4699</v>
      </c>
      <c r="B1670" t="s">
        <v>4447</v>
      </c>
      <c r="C1670" t="s">
        <v>4682</v>
      </c>
    </row>
    <row r="1671" spans="1:3" ht="12.75">
      <c r="A1671" t="s">
        <v>4700</v>
      </c>
      <c r="B1671" t="s">
        <v>4447</v>
      </c>
      <c r="C1671" t="s">
        <v>4684</v>
      </c>
    </row>
    <row r="1672" spans="1:3" ht="12.75">
      <c r="A1672" t="s">
        <v>4701</v>
      </c>
      <c r="B1672" t="s">
        <v>4447</v>
      </c>
      <c r="C1672" t="s">
        <v>4678</v>
      </c>
    </row>
    <row r="1673" spans="1:3" ht="12.75">
      <c r="A1673" t="s">
        <v>4702</v>
      </c>
      <c r="B1673" t="s">
        <v>4447</v>
      </c>
      <c r="C1673" t="s">
        <v>4680</v>
      </c>
    </row>
    <row r="1674" spans="1:3" ht="12.75">
      <c r="A1674" t="s">
        <v>4703</v>
      </c>
      <c r="B1674" t="s">
        <v>4447</v>
      </c>
      <c r="C1674" t="s">
        <v>4682</v>
      </c>
    </row>
    <row r="1675" spans="1:3" ht="12.75">
      <c r="A1675" t="s">
        <v>4704</v>
      </c>
      <c r="B1675" t="s">
        <v>4447</v>
      </c>
      <c r="C1675" t="s">
        <v>4684</v>
      </c>
    </row>
    <row r="1676" spans="1:3" ht="12.75">
      <c r="A1676" t="s">
        <v>4705</v>
      </c>
      <c r="B1676" t="s">
        <v>4447</v>
      </c>
      <c r="C1676" t="s">
        <v>4678</v>
      </c>
    </row>
    <row r="1677" spans="1:3" ht="12.75">
      <c r="A1677" t="s">
        <v>4706</v>
      </c>
      <c r="B1677" t="s">
        <v>4447</v>
      </c>
      <c r="C1677" t="s">
        <v>4680</v>
      </c>
    </row>
    <row r="1678" spans="1:3" ht="12.75">
      <c r="A1678" t="s">
        <v>4707</v>
      </c>
      <c r="B1678" t="s">
        <v>4447</v>
      </c>
      <c r="C1678" t="s">
        <v>4682</v>
      </c>
    </row>
    <row r="1679" spans="1:3" ht="12.75">
      <c r="A1679" t="s">
        <v>4708</v>
      </c>
      <c r="B1679" t="s">
        <v>4447</v>
      </c>
      <c r="C1679" t="s">
        <v>4684</v>
      </c>
    </row>
    <row r="1680" spans="1:3" ht="12.75">
      <c r="A1680" t="s">
        <v>4709</v>
      </c>
      <c r="B1680" t="s">
        <v>4447</v>
      </c>
      <c r="C1680" t="s">
        <v>4678</v>
      </c>
    </row>
    <row r="1681" spans="1:3" ht="12.75">
      <c r="A1681" t="s">
        <v>4710</v>
      </c>
      <c r="B1681" t="s">
        <v>4447</v>
      </c>
      <c r="C1681" t="s">
        <v>4680</v>
      </c>
    </row>
    <row r="1682" spans="1:3" ht="12.75">
      <c r="A1682" t="s">
        <v>4711</v>
      </c>
      <c r="B1682" t="s">
        <v>4447</v>
      </c>
      <c r="C1682" t="s">
        <v>4682</v>
      </c>
    </row>
    <row r="1683" spans="1:3" ht="12.75">
      <c r="A1683" t="s">
        <v>4712</v>
      </c>
      <c r="B1683" t="s">
        <v>4447</v>
      </c>
      <c r="C1683" t="s">
        <v>4684</v>
      </c>
    </row>
    <row r="1684" spans="1:3" ht="12.75">
      <c r="A1684" t="s">
        <v>4713</v>
      </c>
      <c r="B1684" t="s">
        <v>4447</v>
      </c>
      <c r="C1684" t="s">
        <v>4678</v>
      </c>
    </row>
    <row r="1685" spans="1:3" ht="12.75">
      <c r="A1685" t="s">
        <v>4714</v>
      </c>
      <c r="B1685" t="s">
        <v>4447</v>
      </c>
      <c r="C1685" t="s">
        <v>4680</v>
      </c>
    </row>
    <row r="1686" spans="1:3" ht="12.75">
      <c r="A1686" t="s">
        <v>4715</v>
      </c>
      <c r="B1686" t="s">
        <v>4447</v>
      </c>
      <c r="C1686" t="s">
        <v>4682</v>
      </c>
    </row>
    <row r="1687" spans="1:3" ht="12.75">
      <c r="A1687" t="s">
        <v>4716</v>
      </c>
      <c r="B1687" t="s">
        <v>4447</v>
      </c>
      <c r="C1687" t="s">
        <v>4684</v>
      </c>
    </row>
    <row r="1688" spans="1:3" ht="12.75">
      <c r="A1688" t="s">
        <v>4717</v>
      </c>
      <c r="B1688" t="s">
        <v>4447</v>
      </c>
      <c r="C1688" t="s">
        <v>4678</v>
      </c>
    </row>
    <row r="1689" spans="1:3" ht="12.75">
      <c r="A1689" t="s">
        <v>4718</v>
      </c>
      <c r="B1689" t="s">
        <v>4447</v>
      </c>
      <c r="C1689" t="s">
        <v>4680</v>
      </c>
    </row>
    <row r="1690" spans="1:3" ht="12.75">
      <c r="A1690" t="s">
        <v>4719</v>
      </c>
      <c r="B1690" t="s">
        <v>4447</v>
      </c>
      <c r="C1690" t="s">
        <v>4682</v>
      </c>
    </row>
    <row r="1691" spans="1:3" ht="12.75">
      <c r="A1691" t="s">
        <v>4720</v>
      </c>
      <c r="B1691" t="s">
        <v>4447</v>
      </c>
      <c r="C1691" t="s">
        <v>4684</v>
      </c>
    </row>
    <row r="1692" spans="1:3" ht="12.75">
      <c r="A1692" t="s">
        <v>4721</v>
      </c>
      <c r="B1692" t="s">
        <v>4447</v>
      </c>
      <c r="C1692" t="s">
        <v>4678</v>
      </c>
    </row>
    <row r="1693" spans="1:3" ht="12.75">
      <c r="A1693" t="s">
        <v>4722</v>
      </c>
      <c r="B1693" t="s">
        <v>4447</v>
      </c>
      <c r="C1693" t="s">
        <v>4680</v>
      </c>
    </row>
    <row r="1694" spans="1:3" ht="12.75">
      <c r="A1694" t="s">
        <v>4723</v>
      </c>
      <c r="B1694" t="s">
        <v>4447</v>
      </c>
      <c r="C1694" t="s">
        <v>4682</v>
      </c>
    </row>
    <row r="1695" spans="1:3" ht="12.75">
      <c r="A1695" t="s">
        <v>4724</v>
      </c>
      <c r="B1695" t="s">
        <v>4447</v>
      </c>
      <c r="C1695" t="s">
        <v>4684</v>
      </c>
    </row>
    <row r="1696" spans="1:3" ht="12.75">
      <c r="A1696" t="s">
        <v>4725</v>
      </c>
      <c r="B1696" t="s">
        <v>4447</v>
      </c>
      <c r="C1696" t="s">
        <v>4678</v>
      </c>
    </row>
    <row r="1697" spans="1:3" ht="12.75">
      <c r="A1697" t="s">
        <v>4726</v>
      </c>
      <c r="B1697" t="s">
        <v>4447</v>
      </c>
      <c r="C1697" t="s">
        <v>4680</v>
      </c>
    </row>
    <row r="1698" spans="1:3" ht="12.75">
      <c r="A1698" t="s">
        <v>4727</v>
      </c>
      <c r="B1698" t="s">
        <v>4447</v>
      </c>
      <c r="C1698" t="s">
        <v>4682</v>
      </c>
    </row>
    <row r="1699" spans="1:3" ht="12.75">
      <c r="A1699" t="s">
        <v>4728</v>
      </c>
      <c r="B1699" t="s">
        <v>4447</v>
      </c>
      <c r="C1699" t="s">
        <v>4684</v>
      </c>
    </row>
    <row r="1700" spans="1:3" ht="12.75">
      <c r="A1700" t="s">
        <v>4729</v>
      </c>
      <c r="B1700" t="s">
        <v>4447</v>
      </c>
      <c r="C1700" t="s">
        <v>4678</v>
      </c>
    </row>
    <row r="1701" spans="1:3" ht="12.75">
      <c r="A1701" t="s">
        <v>4730</v>
      </c>
      <c r="B1701" t="s">
        <v>4447</v>
      </c>
      <c r="C1701" t="s">
        <v>4680</v>
      </c>
    </row>
    <row r="1702" spans="1:3" ht="12.75">
      <c r="A1702" t="s">
        <v>4731</v>
      </c>
      <c r="B1702" t="s">
        <v>4447</v>
      </c>
      <c r="C1702" t="s">
        <v>4682</v>
      </c>
    </row>
    <row r="1703" spans="1:3" ht="12.75">
      <c r="A1703" t="s">
        <v>4732</v>
      </c>
      <c r="B1703" t="s">
        <v>4447</v>
      </c>
      <c r="C1703" t="s">
        <v>4684</v>
      </c>
    </row>
    <row r="1704" spans="1:3" ht="12.75">
      <c r="A1704" t="s">
        <v>4733</v>
      </c>
      <c r="B1704" t="s">
        <v>4447</v>
      </c>
      <c r="C1704" t="s">
        <v>4678</v>
      </c>
    </row>
    <row r="1705" spans="1:3" ht="12.75">
      <c r="A1705" t="s">
        <v>4734</v>
      </c>
      <c r="B1705" t="s">
        <v>4447</v>
      </c>
      <c r="C1705" t="s">
        <v>4680</v>
      </c>
    </row>
    <row r="1706" spans="1:3" ht="12.75">
      <c r="A1706" t="s">
        <v>4735</v>
      </c>
      <c r="B1706" t="s">
        <v>4447</v>
      </c>
      <c r="C1706" t="s">
        <v>4682</v>
      </c>
    </row>
    <row r="1707" spans="1:3" ht="12.75">
      <c r="A1707" t="s">
        <v>4736</v>
      </c>
      <c r="B1707" t="s">
        <v>4447</v>
      </c>
      <c r="C1707" t="s">
        <v>4684</v>
      </c>
    </row>
    <row r="1708" spans="1:3" ht="12.75">
      <c r="A1708" t="s">
        <v>4737</v>
      </c>
      <c r="B1708" t="s">
        <v>4447</v>
      </c>
      <c r="C1708" t="s">
        <v>4678</v>
      </c>
    </row>
    <row r="1709" spans="1:3" ht="12.75">
      <c r="A1709" t="s">
        <v>4738</v>
      </c>
      <c r="B1709" t="s">
        <v>4447</v>
      </c>
      <c r="C1709" t="s">
        <v>4680</v>
      </c>
    </row>
    <row r="1710" spans="1:3" ht="12.75">
      <c r="A1710" t="s">
        <v>4739</v>
      </c>
      <c r="B1710" t="s">
        <v>4447</v>
      </c>
      <c r="C1710" t="s">
        <v>4682</v>
      </c>
    </row>
    <row r="1711" spans="1:3" ht="12.75">
      <c r="A1711" t="s">
        <v>4740</v>
      </c>
      <c r="B1711" t="s">
        <v>4447</v>
      </c>
      <c r="C1711" t="s">
        <v>4684</v>
      </c>
    </row>
    <row r="1712" spans="1:3" ht="12.75">
      <c r="A1712" t="s">
        <v>4741</v>
      </c>
      <c r="B1712" t="s">
        <v>4447</v>
      </c>
      <c r="C1712" t="s">
        <v>4678</v>
      </c>
    </row>
    <row r="1713" spans="1:3" ht="12.75">
      <c r="A1713" t="s">
        <v>4742</v>
      </c>
      <c r="B1713" t="s">
        <v>4447</v>
      </c>
      <c r="C1713" t="s">
        <v>4680</v>
      </c>
    </row>
    <row r="1714" spans="1:3" ht="12.75">
      <c r="A1714" t="s">
        <v>4743</v>
      </c>
      <c r="B1714" t="s">
        <v>4447</v>
      </c>
      <c r="C1714" t="s">
        <v>4682</v>
      </c>
    </row>
    <row r="1715" spans="1:3" ht="12.75">
      <c r="A1715" t="s">
        <v>4744</v>
      </c>
      <c r="B1715" t="s">
        <v>4447</v>
      </c>
      <c r="C1715" t="s">
        <v>4684</v>
      </c>
    </row>
    <row r="1716" spans="1:3" ht="12.75">
      <c r="A1716" t="s">
        <v>4745</v>
      </c>
      <c r="B1716" t="s">
        <v>4447</v>
      </c>
      <c r="C1716" t="s">
        <v>4678</v>
      </c>
    </row>
    <row r="1717" spans="1:3" ht="12.75">
      <c r="A1717" t="s">
        <v>4746</v>
      </c>
      <c r="B1717" t="s">
        <v>4447</v>
      </c>
      <c r="C1717" t="s">
        <v>4680</v>
      </c>
    </row>
    <row r="1718" spans="1:3" ht="12.75">
      <c r="A1718" t="s">
        <v>4747</v>
      </c>
      <c r="B1718" t="s">
        <v>4447</v>
      </c>
      <c r="C1718" t="s">
        <v>4682</v>
      </c>
    </row>
    <row r="1719" spans="1:3" ht="12.75">
      <c r="A1719" t="s">
        <v>4748</v>
      </c>
      <c r="B1719" t="s">
        <v>4447</v>
      </c>
      <c r="C1719" t="s">
        <v>4684</v>
      </c>
    </row>
    <row r="1720" spans="1:3" ht="12.75">
      <c r="A1720" t="s">
        <v>4749</v>
      </c>
      <c r="B1720" t="s">
        <v>4447</v>
      </c>
      <c r="C1720" t="s">
        <v>4678</v>
      </c>
    </row>
    <row r="1721" spans="1:3" ht="12.75">
      <c r="A1721" t="s">
        <v>4750</v>
      </c>
      <c r="B1721" t="s">
        <v>4447</v>
      </c>
      <c r="C1721" t="s">
        <v>4680</v>
      </c>
    </row>
    <row r="1722" spans="1:3" ht="12.75">
      <c r="A1722" t="s">
        <v>4751</v>
      </c>
      <c r="B1722" t="s">
        <v>4447</v>
      </c>
      <c r="C1722" t="s">
        <v>4682</v>
      </c>
    </row>
    <row r="1723" spans="1:3" ht="12.75">
      <c r="A1723" t="s">
        <v>4752</v>
      </c>
      <c r="B1723" t="s">
        <v>4447</v>
      </c>
      <c r="C1723" t="s">
        <v>4684</v>
      </c>
    </row>
    <row r="1724" spans="1:3" ht="12.75">
      <c r="A1724" t="s">
        <v>4753</v>
      </c>
      <c r="B1724" t="s">
        <v>4447</v>
      </c>
      <c r="C1724" t="s">
        <v>4678</v>
      </c>
    </row>
    <row r="1725" spans="1:3" ht="12.75">
      <c r="A1725" t="s">
        <v>4754</v>
      </c>
      <c r="B1725" t="s">
        <v>4447</v>
      </c>
      <c r="C1725" t="s">
        <v>4680</v>
      </c>
    </row>
    <row r="1726" spans="1:3" ht="12.75">
      <c r="A1726" t="s">
        <v>4755</v>
      </c>
      <c r="B1726" t="s">
        <v>4447</v>
      </c>
      <c r="C1726" t="s">
        <v>4682</v>
      </c>
    </row>
    <row r="1727" spans="1:3" ht="12.75">
      <c r="A1727" t="s">
        <v>4756</v>
      </c>
      <c r="B1727" t="s">
        <v>4447</v>
      </c>
      <c r="C1727" t="s">
        <v>4684</v>
      </c>
    </row>
    <row r="1728" spans="1:3" ht="12.75">
      <c r="A1728" t="s">
        <v>4757</v>
      </c>
      <c r="B1728" t="s">
        <v>4447</v>
      </c>
      <c r="C1728" t="s">
        <v>4678</v>
      </c>
    </row>
    <row r="1729" spans="1:3" ht="12.75">
      <c r="A1729" t="s">
        <v>4758</v>
      </c>
      <c r="B1729" t="s">
        <v>4447</v>
      </c>
      <c r="C1729" t="s">
        <v>4680</v>
      </c>
    </row>
    <row r="1730" spans="1:3" ht="12.75">
      <c r="A1730" t="s">
        <v>4759</v>
      </c>
      <c r="B1730" t="s">
        <v>4447</v>
      </c>
      <c r="C1730" t="s">
        <v>4682</v>
      </c>
    </row>
    <row r="1731" spans="1:3" ht="12.75">
      <c r="A1731" t="s">
        <v>4760</v>
      </c>
      <c r="B1731" t="s">
        <v>4447</v>
      </c>
      <c r="C1731" t="s">
        <v>4684</v>
      </c>
    </row>
    <row r="1732" spans="1:3" ht="12.75">
      <c r="A1732" t="s">
        <v>4761</v>
      </c>
      <c r="B1732" t="s">
        <v>4447</v>
      </c>
      <c r="C1732" t="s">
        <v>4678</v>
      </c>
    </row>
    <row r="1733" spans="1:3" ht="12.75">
      <c r="A1733" t="s">
        <v>4762</v>
      </c>
      <c r="B1733" t="s">
        <v>4447</v>
      </c>
      <c r="C1733" t="s">
        <v>4680</v>
      </c>
    </row>
    <row r="1734" spans="1:3" ht="12.75">
      <c r="A1734" t="s">
        <v>4763</v>
      </c>
      <c r="B1734" t="s">
        <v>4447</v>
      </c>
      <c r="C1734" t="s">
        <v>4682</v>
      </c>
    </row>
    <row r="1735" spans="1:3" ht="12.75">
      <c r="A1735" t="s">
        <v>4764</v>
      </c>
      <c r="B1735" t="s">
        <v>4447</v>
      </c>
      <c r="C1735" t="s">
        <v>4684</v>
      </c>
    </row>
    <row r="1736" spans="1:3" ht="12.75">
      <c r="A1736" t="s">
        <v>4765</v>
      </c>
      <c r="B1736" t="s">
        <v>4447</v>
      </c>
      <c r="C1736" t="s">
        <v>4678</v>
      </c>
    </row>
    <row r="1737" spans="1:3" ht="12.75">
      <c r="A1737" t="s">
        <v>4766</v>
      </c>
      <c r="B1737" t="s">
        <v>4447</v>
      </c>
      <c r="C1737" t="s">
        <v>4680</v>
      </c>
    </row>
    <row r="1738" spans="1:3" ht="12.75">
      <c r="A1738" t="s">
        <v>4767</v>
      </c>
      <c r="B1738" t="s">
        <v>4447</v>
      </c>
      <c r="C1738" t="s">
        <v>4682</v>
      </c>
    </row>
    <row r="1739" spans="1:3" ht="12.75">
      <c r="A1739" t="s">
        <v>4768</v>
      </c>
      <c r="B1739" t="s">
        <v>4447</v>
      </c>
      <c r="C1739" t="s">
        <v>4684</v>
      </c>
    </row>
    <row r="1740" spans="1:3" ht="12.75">
      <c r="A1740" t="s">
        <v>4769</v>
      </c>
      <c r="B1740" t="s">
        <v>4447</v>
      </c>
      <c r="C1740" t="s">
        <v>4678</v>
      </c>
    </row>
    <row r="1741" spans="1:3" ht="12.75">
      <c r="A1741" t="s">
        <v>4770</v>
      </c>
      <c r="B1741" t="s">
        <v>4447</v>
      </c>
      <c r="C1741" t="s">
        <v>4680</v>
      </c>
    </row>
    <row r="1742" spans="1:3" ht="12.75">
      <c r="A1742" t="s">
        <v>4771</v>
      </c>
      <c r="B1742" t="s">
        <v>4447</v>
      </c>
      <c r="C1742" t="s">
        <v>4682</v>
      </c>
    </row>
    <row r="1743" spans="1:3" ht="12.75">
      <c r="A1743" t="s">
        <v>4772</v>
      </c>
      <c r="B1743" t="s">
        <v>4447</v>
      </c>
      <c r="C1743" t="s">
        <v>4684</v>
      </c>
    </row>
    <row r="1744" spans="1:3" ht="12.75">
      <c r="A1744" t="s">
        <v>4773</v>
      </c>
      <c r="B1744" t="s">
        <v>4447</v>
      </c>
      <c r="C1744" t="s">
        <v>4678</v>
      </c>
    </row>
    <row r="1745" spans="1:3" ht="12.75">
      <c r="A1745" t="s">
        <v>4774</v>
      </c>
      <c r="B1745" t="s">
        <v>4447</v>
      </c>
      <c r="C1745" t="s">
        <v>4680</v>
      </c>
    </row>
    <row r="1746" spans="1:3" ht="12.75">
      <c r="A1746" t="s">
        <v>4775</v>
      </c>
      <c r="B1746" t="s">
        <v>4447</v>
      </c>
      <c r="C1746" t="s">
        <v>4682</v>
      </c>
    </row>
    <row r="1747" spans="1:3" ht="12.75">
      <c r="A1747" t="s">
        <v>4776</v>
      </c>
      <c r="B1747" t="s">
        <v>4447</v>
      </c>
      <c r="C1747" t="s">
        <v>4684</v>
      </c>
    </row>
    <row r="1748" spans="1:3" ht="12.75">
      <c r="A1748" t="s">
        <v>4777</v>
      </c>
      <c r="B1748" t="s">
        <v>4447</v>
      </c>
      <c r="C1748" t="s">
        <v>4678</v>
      </c>
    </row>
    <row r="1749" spans="1:3" ht="12.75">
      <c r="A1749" t="s">
        <v>4778</v>
      </c>
      <c r="B1749" t="s">
        <v>4447</v>
      </c>
      <c r="C1749" t="s">
        <v>4680</v>
      </c>
    </row>
    <row r="1750" spans="1:3" ht="12.75">
      <c r="A1750" t="s">
        <v>4779</v>
      </c>
      <c r="B1750" t="s">
        <v>4447</v>
      </c>
      <c r="C1750" t="s">
        <v>4682</v>
      </c>
    </row>
    <row r="1751" spans="1:3" ht="12.75">
      <c r="A1751" t="s">
        <v>4780</v>
      </c>
      <c r="B1751" t="s">
        <v>4447</v>
      </c>
      <c r="C1751" t="s">
        <v>4684</v>
      </c>
    </row>
    <row r="1752" spans="1:3" ht="12.75">
      <c r="A1752" t="s">
        <v>4781</v>
      </c>
      <c r="B1752" t="s">
        <v>4447</v>
      </c>
      <c r="C1752" t="s">
        <v>4782</v>
      </c>
    </row>
    <row r="1753" spans="1:3" ht="12.75">
      <c r="A1753" t="s">
        <v>4783</v>
      </c>
      <c r="B1753" t="s">
        <v>4447</v>
      </c>
      <c r="C1753" t="s">
        <v>4782</v>
      </c>
    </row>
    <row r="1754" spans="1:3" ht="12.75">
      <c r="A1754" t="s">
        <v>4784</v>
      </c>
      <c r="B1754" t="s">
        <v>4447</v>
      </c>
      <c r="C1754" t="s">
        <v>4782</v>
      </c>
    </row>
    <row r="1755" spans="1:3" ht="12.75">
      <c r="A1755" t="s">
        <v>4785</v>
      </c>
      <c r="B1755" t="s">
        <v>4447</v>
      </c>
      <c r="C1755" t="s">
        <v>4675</v>
      </c>
    </row>
    <row r="1756" spans="1:3" ht="12.75">
      <c r="A1756" t="s">
        <v>4786</v>
      </c>
      <c r="B1756" t="s">
        <v>4447</v>
      </c>
      <c r="C1756" t="s">
        <v>4675</v>
      </c>
    </row>
    <row r="1757" spans="1:3" ht="12.75">
      <c r="A1757" t="s">
        <v>4787</v>
      </c>
      <c r="B1757" t="s">
        <v>4447</v>
      </c>
      <c r="C1757" t="s">
        <v>4675</v>
      </c>
    </row>
    <row r="1758" spans="1:3" ht="12.75">
      <c r="A1758" t="s">
        <v>4788</v>
      </c>
      <c r="B1758" t="s">
        <v>4447</v>
      </c>
      <c r="C1758" t="s">
        <v>4789</v>
      </c>
    </row>
    <row r="1759" spans="1:3" ht="12.75">
      <c r="A1759" t="s">
        <v>4790</v>
      </c>
      <c r="B1759" t="s">
        <v>4447</v>
      </c>
      <c r="C1759" t="s">
        <v>4789</v>
      </c>
    </row>
    <row r="1760" spans="1:3" ht="12.75">
      <c r="A1760" t="s">
        <v>4791</v>
      </c>
      <c r="B1760" t="s">
        <v>4447</v>
      </c>
      <c r="C1760" t="s">
        <v>4789</v>
      </c>
    </row>
    <row r="1761" spans="1:3" ht="12.75">
      <c r="A1761" t="s">
        <v>4792</v>
      </c>
      <c r="B1761" t="s">
        <v>4447</v>
      </c>
      <c r="C1761" t="s">
        <v>4789</v>
      </c>
    </row>
    <row r="1762" spans="1:3" ht="12.75">
      <c r="A1762" t="s">
        <v>4793</v>
      </c>
      <c r="B1762" t="s">
        <v>4447</v>
      </c>
      <c r="C1762" t="s">
        <v>4789</v>
      </c>
    </row>
    <row r="1763" spans="1:3" ht="12.75">
      <c r="A1763" t="s">
        <v>4794</v>
      </c>
      <c r="B1763" t="s">
        <v>4447</v>
      </c>
      <c r="C1763" t="s">
        <v>4795</v>
      </c>
    </row>
    <row r="1764" spans="1:3" ht="12.75">
      <c r="A1764" t="s">
        <v>4796</v>
      </c>
      <c r="B1764" t="s">
        <v>4447</v>
      </c>
      <c r="C1764" t="s">
        <v>4795</v>
      </c>
    </row>
    <row r="1765" spans="1:3" ht="12.75">
      <c r="A1765" t="s">
        <v>4797</v>
      </c>
      <c r="B1765" t="s">
        <v>4447</v>
      </c>
      <c r="C1765" t="s">
        <v>4795</v>
      </c>
    </row>
    <row r="1766" spans="1:3" ht="12.75">
      <c r="A1766" t="s">
        <v>4798</v>
      </c>
      <c r="B1766" t="s">
        <v>4447</v>
      </c>
      <c r="C1766" t="s">
        <v>4795</v>
      </c>
    </row>
    <row r="1767" spans="1:3" ht="12.75">
      <c r="A1767" t="s">
        <v>4799</v>
      </c>
      <c r="B1767" t="s">
        <v>4447</v>
      </c>
      <c r="C1767" t="s">
        <v>4795</v>
      </c>
    </row>
    <row r="1768" spans="1:3" ht="12.75">
      <c r="A1768" t="s">
        <v>4800</v>
      </c>
      <c r="B1768" t="s">
        <v>4447</v>
      </c>
      <c r="C1768" t="s">
        <v>4795</v>
      </c>
    </row>
    <row r="1769" spans="1:3" ht="12.75">
      <c r="A1769" t="s">
        <v>4801</v>
      </c>
      <c r="B1769" t="s">
        <v>4447</v>
      </c>
      <c r="C1769" t="s">
        <v>4795</v>
      </c>
    </row>
    <row r="1770" spans="1:3" ht="12.75">
      <c r="A1770" t="s">
        <v>4802</v>
      </c>
      <c r="B1770" t="s">
        <v>4447</v>
      </c>
      <c r="C1770" t="s">
        <v>4795</v>
      </c>
    </row>
    <row r="1771" spans="1:3" ht="12.75">
      <c r="A1771" t="s">
        <v>4803</v>
      </c>
      <c r="B1771" t="s">
        <v>4447</v>
      </c>
      <c r="C1771" t="s">
        <v>4795</v>
      </c>
    </row>
    <row r="1772" spans="1:3" ht="12.75">
      <c r="A1772" t="s">
        <v>4804</v>
      </c>
      <c r="B1772" t="s">
        <v>4447</v>
      </c>
      <c r="C1772" t="s">
        <v>4805</v>
      </c>
    </row>
    <row r="1773" spans="1:3" ht="12.75">
      <c r="A1773" t="s">
        <v>4806</v>
      </c>
      <c r="B1773" t="s">
        <v>4447</v>
      </c>
      <c r="C1773" t="s">
        <v>4805</v>
      </c>
    </row>
    <row r="1774" spans="1:3" ht="12.75">
      <c r="A1774" t="s">
        <v>4807</v>
      </c>
      <c r="B1774" t="s">
        <v>4447</v>
      </c>
      <c r="C1774" t="s">
        <v>4805</v>
      </c>
    </row>
    <row r="1775" spans="1:3" ht="12.75">
      <c r="A1775" t="s">
        <v>4808</v>
      </c>
      <c r="B1775" t="s">
        <v>4447</v>
      </c>
      <c r="C1775" t="s">
        <v>4805</v>
      </c>
    </row>
    <row r="1776" spans="1:3" ht="12.75">
      <c r="A1776" t="s">
        <v>4809</v>
      </c>
      <c r="B1776" t="s">
        <v>4447</v>
      </c>
      <c r="C1776" t="s">
        <v>4805</v>
      </c>
    </row>
    <row r="1777" spans="1:3" ht="12.75">
      <c r="A1777" t="s">
        <v>4810</v>
      </c>
      <c r="B1777" t="s">
        <v>4447</v>
      </c>
      <c r="C1777" t="s">
        <v>4805</v>
      </c>
    </row>
    <row r="1778" spans="1:3" ht="12.75">
      <c r="A1778" t="s">
        <v>4811</v>
      </c>
      <c r="B1778" t="s">
        <v>4447</v>
      </c>
      <c r="C1778" t="s">
        <v>4812</v>
      </c>
    </row>
    <row r="1779" spans="1:3" ht="12.75">
      <c r="A1779" t="s">
        <v>4813</v>
      </c>
      <c r="B1779" t="s">
        <v>4447</v>
      </c>
      <c r="C1779" t="s">
        <v>4812</v>
      </c>
    </row>
    <row r="1780" spans="1:3" ht="12.75">
      <c r="A1780" t="s">
        <v>4814</v>
      </c>
      <c r="B1780" t="s">
        <v>4447</v>
      </c>
      <c r="C1780" t="s">
        <v>4812</v>
      </c>
    </row>
    <row r="1781" spans="1:3" ht="12.75">
      <c r="A1781" t="s">
        <v>4815</v>
      </c>
      <c r="B1781" t="s">
        <v>4447</v>
      </c>
      <c r="C1781" t="s">
        <v>4812</v>
      </c>
    </row>
    <row r="1782" spans="1:3" ht="12.75">
      <c r="A1782" t="s">
        <v>4816</v>
      </c>
      <c r="B1782" t="s">
        <v>4447</v>
      </c>
      <c r="C1782" t="s">
        <v>4812</v>
      </c>
    </row>
    <row r="1783" spans="1:3" ht="12.75">
      <c r="A1783" t="s">
        <v>4817</v>
      </c>
      <c r="B1783" t="s">
        <v>4447</v>
      </c>
      <c r="C1783" t="s">
        <v>4812</v>
      </c>
    </row>
    <row r="1784" spans="1:3" ht="12.75">
      <c r="A1784" t="s">
        <v>4818</v>
      </c>
      <c r="B1784" t="s">
        <v>4447</v>
      </c>
      <c r="C1784" t="s">
        <v>4812</v>
      </c>
    </row>
    <row r="1785" spans="1:3" ht="12.75">
      <c r="A1785" t="s">
        <v>4819</v>
      </c>
      <c r="B1785" t="s">
        <v>4447</v>
      </c>
      <c r="C1785" t="s">
        <v>4820</v>
      </c>
    </row>
    <row r="1786" spans="1:3" ht="12.75">
      <c r="A1786" t="s">
        <v>4821</v>
      </c>
      <c r="B1786" t="s">
        <v>4447</v>
      </c>
      <c r="C1786" t="s">
        <v>4820</v>
      </c>
    </row>
    <row r="1787" spans="1:3" ht="12.75">
      <c r="A1787" t="s">
        <v>4822</v>
      </c>
      <c r="B1787" t="s">
        <v>4447</v>
      </c>
      <c r="C1787" t="s">
        <v>4820</v>
      </c>
    </row>
    <row r="1788" spans="1:3" ht="12.75">
      <c r="A1788" t="s">
        <v>4823</v>
      </c>
      <c r="B1788" t="s">
        <v>4447</v>
      </c>
      <c r="C1788" t="s">
        <v>4820</v>
      </c>
    </row>
    <row r="1789" spans="1:3" ht="12.75">
      <c r="A1789" t="s">
        <v>4824</v>
      </c>
      <c r="B1789" t="s">
        <v>4447</v>
      </c>
      <c r="C1789" t="s">
        <v>4820</v>
      </c>
    </row>
    <row r="1790" spans="1:3" ht="12.75">
      <c r="A1790" t="s">
        <v>4825</v>
      </c>
      <c r="B1790" t="s">
        <v>4447</v>
      </c>
      <c r="C1790" t="s">
        <v>4820</v>
      </c>
    </row>
    <row r="1791" spans="1:3" ht="12.75">
      <c r="A1791" t="s">
        <v>4826</v>
      </c>
      <c r="B1791" t="s">
        <v>4447</v>
      </c>
      <c r="C1791" t="s">
        <v>4820</v>
      </c>
    </row>
    <row r="1792" spans="1:3" ht="12.75">
      <c r="A1792" t="s">
        <v>4827</v>
      </c>
      <c r="B1792" t="s">
        <v>4447</v>
      </c>
      <c r="C1792" t="s">
        <v>4820</v>
      </c>
    </row>
    <row r="1793" spans="1:3" ht="12.75">
      <c r="A1793" t="s">
        <v>4828</v>
      </c>
      <c r="B1793" t="s">
        <v>4447</v>
      </c>
      <c r="C1793" t="s">
        <v>4829</v>
      </c>
    </row>
    <row r="1794" spans="1:3" ht="12.75">
      <c r="A1794" t="s">
        <v>4830</v>
      </c>
      <c r="B1794" t="s">
        <v>4447</v>
      </c>
      <c r="C1794" t="s">
        <v>4831</v>
      </c>
    </row>
    <row r="1795" spans="1:3" ht="12.75">
      <c r="A1795" t="s">
        <v>4832</v>
      </c>
      <c r="B1795" t="s">
        <v>4447</v>
      </c>
      <c r="C1795" t="s">
        <v>4831</v>
      </c>
    </row>
    <row r="1796" spans="1:3" ht="12.75">
      <c r="A1796" t="s">
        <v>4833</v>
      </c>
      <c r="B1796" t="s">
        <v>4447</v>
      </c>
      <c r="C1796" t="s">
        <v>4831</v>
      </c>
    </row>
    <row r="1797" spans="1:3" ht="12.75">
      <c r="A1797" t="s">
        <v>4834</v>
      </c>
      <c r="B1797" t="s">
        <v>4447</v>
      </c>
      <c r="C1797" t="s">
        <v>4831</v>
      </c>
    </row>
    <row r="1798" spans="1:3" ht="12.75">
      <c r="A1798" t="s">
        <v>4835</v>
      </c>
      <c r="B1798" t="s">
        <v>4447</v>
      </c>
      <c r="C1798" t="s">
        <v>4831</v>
      </c>
    </row>
    <row r="1799" spans="1:3" ht="12.75">
      <c r="A1799" t="s">
        <v>4836</v>
      </c>
      <c r="B1799" t="s">
        <v>4447</v>
      </c>
      <c r="C1799" t="s">
        <v>4831</v>
      </c>
    </row>
    <row r="1800" spans="1:3" ht="12.75">
      <c r="A1800" t="s">
        <v>4837</v>
      </c>
      <c r="B1800" t="s">
        <v>4447</v>
      </c>
      <c r="C1800" t="s">
        <v>4831</v>
      </c>
    </row>
    <row r="1801" spans="1:3" ht="12.75">
      <c r="A1801" t="s">
        <v>4838</v>
      </c>
      <c r="B1801" t="s">
        <v>4447</v>
      </c>
      <c r="C1801" t="s">
        <v>4831</v>
      </c>
    </row>
    <row r="1802" spans="1:3" ht="12.75">
      <c r="A1802" t="s">
        <v>4839</v>
      </c>
      <c r="B1802" t="s">
        <v>4447</v>
      </c>
      <c r="C1802" t="s">
        <v>4831</v>
      </c>
    </row>
    <row r="1803" spans="1:3" ht="12.75">
      <c r="A1803" t="s">
        <v>4840</v>
      </c>
      <c r="B1803" t="s">
        <v>4447</v>
      </c>
      <c r="C1803" t="s">
        <v>4831</v>
      </c>
    </row>
    <row r="1804" spans="1:3" ht="12.75">
      <c r="A1804" t="s">
        <v>4841</v>
      </c>
      <c r="B1804" t="s">
        <v>4447</v>
      </c>
      <c r="C1804" t="s">
        <v>4842</v>
      </c>
    </row>
    <row r="1805" spans="1:3" ht="12.75">
      <c r="A1805" t="s">
        <v>4843</v>
      </c>
      <c r="B1805" t="s">
        <v>4447</v>
      </c>
      <c r="C1805" t="s">
        <v>4844</v>
      </c>
    </row>
    <row r="1806" spans="1:3" ht="12.75">
      <c r="A1806" t="s">
        <v>4845</v>
      </c>
      <c r="B1806" t="s">
        <v>4447</v>
      </c>
      <c r="C1806" t="s">
        <v>4846</v>
      </c>
    </row>
    <row r="1807" spans="1:3" ht="12.75">
      <c r="A1807" t="s">
        <v>4847</v>
      </c>
      <c r="B1807" t="s">
        <v>4447</v>
      </c>
      <c r="C1807" t="s">
        <v>4848</v>
      </c>
    </row>
    <row r="1808" spans="1:3" ht="12.75">
      <c r="A1808" t="s">
        <v>4849</v>
      </c>
      <c r="B1808" t="s">
        <v>4447</v>
      </c>
      <c r="C1808" t="s">
        <v>4850</v>
      </c>
    </row>
    <row r="1809" spans="1:3" ht="12.75">
      <c r="A1809" t="s">
        <v>4851</v>
      </c>
      <c r="B1809" t="s">
        <v>4447</v>
      </c>
      <c r="C1809" t="s">
        <v>4852</v>
      </c>
    </row>
    <row r="1810" spans="1:3" ht="12.75">
      <c r="A1810" t="s">
        <v>4853</v>
      </c>
      <c r="B1810" t="s">
        <v>4447</v>
      </c>
      <c r="C1810" t="s">
        <v>4854</v>
      </c>
    </row>
    <row r="1811" spans="1:3" ht="12.75">
      <c r="A1811" t="s">
        <v>4855</v>
      </c>
      <c r="B1811" t="s">
        <v>4447</v>
      </c>
      <c r="C1811" t="s">
        <v>4854</v>
      </c>
    </row>
    <row r="1812" spans="1:3" ht="12.75">
      <c r="A1812" t="s">
        <v>4856</v>
      </c>
      <c r="B1812" t="s">
        <v>4447</v>
      </c>
      <c r="C1812" t="s">
        <v>4857</v>
      </c>
    </row>
    <row r="1813" spans="1:3" ht="12.75">
      <c r="A1813" t="s">
        <v>4858</v>
      </c>
      <c r="B1813" t="s">
        <v>4447</v>
      </c>
      <c r="C1813" t="s">
        <v>4857</v>
      </c>
    </row>
    <row r="1814" spans="1:3" ht="12.75">
      <c r="A1814" t="s">
        <v>4859</v>
      </c>
      <c r="B1814" t="s">
        <v>4447</v>
      </c>
      <c r="C1814" t="s">
        <v>4857</v>
      </c>
    </row>
    <row r="1815" spans="1:3" ht="12.75">
      <c r="A1815" t="s">
        <v>4860</v>
      </c>
      <c r="B1815" t="s">
        <v>4447</v>
      </c>
      <c r="C1815" t="s">
        <v>4857</v>
      </c>
    </row>
    <row r="1816" spans="1:3" ht="12.75">
      <c r="A1816" t="s">
        <v>4861</v>
      </c>
      <c r="B1816" t="s">
        <v>4447</v>
      </c>
      <c r="C1816" t="s">
        <v>4857</v>
      </c>
    </row>
    <row r="1817" spans="1:3" ht="12.75">
      <c r="A1817" t="s">
        <v>4862</v>
      </c>
      <c r="B1817" t="s">
        <v>4447</v>
      </c>
      <c r="C1817" t="s">
        <v>4863</v>
      </c>
    </row>
    <row r="1818" spans="1:2" ht="12.75">
      <c r="A1818" t="s">
        <v>4864</v>
      </c>
      <c r="B1818" t="s">
        <v>4447</v>
      </c>
    </row>
    <row r="1819" spans="1:3" ht="12.75">
      <c r="A1819" t="s">
        <v>4865</v>
      </c>
      <c r="B1819" t="s">
        <v>4447</v>
      </c>
      <c r="C1819" t="s">
        <v>4866</v>
      </c>
    </row>
    <row r="1820" spans="1:3" ht="12.75">
      <c r="A1820" t="s">
        <v>4867</v>
      </c>
      <c r="B1820" t="s">
        <v>4447</v>
      </c>
      <c r="C1820" t="s">
        <v>4866</v>
      </c>
    </row>
    <row r="1821" spans="1:3" ht="12.75">
      <c r="A1821" t="s">
        <v>4868</v>
      </c>
      <c r="B1821" t="s">
        <v>4447</v>
      </c>
      <c r="C1821" t="s">
        <v>4869</v>
      </c>
    </row>
    <row r="1822" spans="1:3" ht="12.75">
      <c r="A1822" t="s">
        <v>4870</v>
      </c>
      <c r="B1822" t="s">
        <v>4447</v>
      </c>
      <c r="C1822" t="s">
        <v>4871</v>
      </c>
    </row>
    <row r="1823" spans="1:3" ht="12.75">
      <c r="A1823" t="s">
        <v>4872</v>
      </c>
      <c r="B1823" t="s">
        <v>4447</v>
      </c>
      <c r="C1823" t="s">
        <v>4873</v>
      </c>
    </row>
    <row r="1824" spans="1:3" ht="12.75">
      <c r="A1824" t="s">
        <v>4874</v>
      </c>
      <c r="B1824" t="s">
        <v>4447</v>
      </c>
      <c r="C1824" t="s">
        <v>4875</v>
      </c>
    </row>
    <row r="1825" spans="1:3" ht="12.75">
      <c r="A1825" t="s">
        <v>4876</v>
      </c>
      <c r="B1825" t="s">
        <v>4447</v>
      </c>
      <c r="C1825" t="s">
        <v>4877</v>
      </c>
    </row>
    <row r="1826" spans="1:3" ht="12.75">
      <c r="A1826" t="s">
        <v>4878</v>
      </c>
      <c r="B1826" t="s">
        <v>4447</v>
      </c>
      <c r="C1826" t="s">
        <v>4877</v>
      </c>
    </row>
    <row r="1827" spans="1:3" ht="12.75">
      <c r="A1827" t="s">
        <v>4879</v>
      </c>
      <c r="B1827" t="s">
        <v>4447</v>
      </c>
      <c r="C1827" t="s">
        <v>4880</v>
      </c>
    </row>
    <row r="1828" spans="1:3" ht="12.75">
      <c r="A1828" t="s">
        <v>4881</v>
      </c>
      <c r="B1828" t="s">
        <v>4447</v>
      </c>
      <c r="C1828" t="s">
        <v>4882</v>
      </c>
    </row>
    <row r="1829" spans="1:3" ht="12.75">
      <c r="A1829" t="s">
        <v>4883</v>
      </c>
      <c r="B1829" t="s">
        <v>4447</v>
      </c>
      <c r="C1829" t="s">
        <v>4884</v>
      </c>
    </row>
    <row r="1830" spans="1:3" ht="12.75">
      <c r="A1830" t="s">
        <v>4885</v>
      </c>
      <c r="B1830" t="s">
        <v>4447</v>
      </c>
      <c r="C1830" t="s">
        <v>4886</v>
      </c>
    </row>
    <row r="1831" spans="1:3" ht="12.75">
      <c r="A1831" t="s">
        <v>4887</v>
      </c>
      <c r="B1831" t="s">
        <v>4447</v>
      </c>
      <c r="C1831" t="s">
        <v>4888</v>
      </c>
    </row>
    <row r="1832" spans="1:3" ht="12.75">
      <c r="A1832" t="s">
        <v>4889</v>
      </c>
      <c r="B1832" t="s">
        <v>4447</v>
      </c>
      <c r="C1832" t="s">
        <v>4890</v>
      </c>
    </row>
    <row r="1833" spans="1:3" ht="12.75">
      <c r="A1833" t="s">
        <v>4891</v>
      </c>
      <c r="B1833" t="s">
        <v>4447</v>
      </c>
      <c r="C1833" t="s">
        <v>4892</v>
      </c>
    </row>
    <row r="1834" spans="1:3" ht="12.75">
      <c r="A1834" t="s">
        <v>4893</v>
      </c>
      <c r="B1834" t="s">
        <v>4447</v>
      </c>
      <c r="C1834" t="s">
        <v>4894</v>
      </c>
    </row>
    <row r="1835" spans="1:3" ht="12.75">
      <c r="A1835" t="s">
        <v>4895</v>
      </c>
      <c r="B1835" t="s">
        <v>4447</v>
      </c>
      <c r="C1835" t="s">
        <v>4896</v>
      </c>
    </row>
    <row r="1836" spans="1:3" ht="12.75">
      <c r="A1836" t="s">
        <v>4897</v>
      </c>
      <c r="B1836" t="s">
        <v>4447</v>
      </c>
      <c r="C1836" t="s">
        <v>4898</v>
      </c>
    </row>
    <row r="1837" spans="1:3" ht="12.75">
      <c r="A1837" t="s">
        <v>4899</v>
      </c>
      <c r="B1837" t="s">
        <v>4447</v>
      </c>
      <c r="C1837" t="s">
        <v>4900</v>
      </c>
    </row>
    <row r="1838" spans="1:3" ht="12.75">
      <c r="A1838" t="s">
        <v>4901</v>
      </c>
      <c r="B1838" t="s">
        <v>4447</v>
      </c>
      <c r="C1838" t="s">
        <v>4902</v>
      </c>
    </row>
    <row r="1839" spans="1:3" ht="12.75">
      <c r="A1839" t="s">
        <v>4903</v>
      </c>
      <c r="B1839" t="s">
        <v>4447</v>
      </c>
      <c r="C1839" t="s">
        <v>4902</v>
      </c>
    </row>
    <row r="1840" spans="1:3" ht="12.75">
      <c r="A1840" t="s">
        <v>4904</v>
      </c>
      <c r="B1840" t="s">
        <v>4447</v>
      </c>
      <c r="C1840" t="s">
        <v>4902</v>
      </c>
    </row>
    <row r="1841" spans="1:3" ht="12.75">
      <c r="A1841" t="s">
        <v>4905</v>
      </c>
      <c r="B1841" t="s">
        <v>4447</v>
      </c>
      <c r="C1841" t="s">
        <v>4906</v>
      </c>
    </row>
    <row r="1842" spans="1:3" ht="12.75">
      <c r="A1842" t="s">
        <v>4907</v>
      </c>
      <c r="B1842" t="s">
        <v>4447</v>
      </c>
      <c r="C1842" t="s">
        <v>4877</v>
      </c>
    </row>
    <row r="1843" spans="1:3" ht="12.75">
      <c r="A1843" t="s">
        <v>4908</v>
      </c>
      <c r="B1843" t="s">
        <v>4447</v>
      </c>
      <c r="C1843" t="s">
        <v>4869</v>
      </c>
    </row>
    <row r="1844" spans="1:3" ht="12.75">
      <c r="A1844" t="s">
        <v>4909</v>
      </c>
      <c r="B1844" t="s">
        <v>4447</v>
      </c>
      <c r="C1844" t="s">
        <v>4869</v>
      </c>
    </row>
    <row r="1845" spans="1:3" ht="12.75">
      <c r="A1845" t="s">
        <v>4910</v>
      </c>
      <c r="B1845" t="s">
        <v>4447</v>
      </c>
      <c r="C1845" t="s">
        <v>4877</v>
      </c>
    </row>
    <row r="1846" spans="1:3" ht="12.75">
      <c r="A1846" t="s">
        <v>4911</v>
      </c>
      <c r="B1846" t="s">
        <v>4447</v>
      </c>
      <c r="C1846" t="s">
        <v>4912</v>
      </c>
    </row>
    <row r="1847" spans="1:3" ht="12.75">
      <c r="A1847" t="s">
        <v>4913</v>
      </c>
      <c r="B1847" t="s">
        <v>4447</v>
      </c>
      <c r="C1847" t="s">
        <v>4914</v>
      </c>
    </row>
    <row r="1848" spans="1:3" ht="12.75">
      <c r="A1848" t="s">
        <v>4915</v>
      </c>
      <c r="B1848" t="s">
        <v>4447</v>
      </c>
      <c r="C1848" t="s">
        <v>4916</v>
      </c>
    </row>
    <row r="1849" spans="1:3" ht="12.75">
      <c r="A1849" t="s">
        <v>4917</v>
      </c>
      <c r="B1849" t="s">
        <v>4447</v>
      </c>
      <c r="C1849" t="s">
        <v>4918</v>
      </c>
    </row>
    <row r="1850" spans="1:3" ht="12.75">
      <c r="A1850" t="s">
        <v>4919</v>
      </c>
      <c r="B1850" t="s">
        <v>4447</v>
      </c>
      <c r="C1850" t="s">
        <v>4888</v>
      </c>
    </row>
    <row r="1851" spans="1:3" ht="12.75">
      <c r="A1851" t="s">
        <v>4920</v>
      </c>
      <c r="B1851" t="s">
        <v>4447</v>
      </c>
      <c r="C1851" t="s">
        <v>4921</v>
      </c>
    </row>
    <row r="1852" spans="1:3" ht="12.75">
      <c r="A1852" t="s">
        <v>4922</v>
      </c>
      <c r="B1852" t="s">
        <v>4447</v>
      </c>
      <c r="C1852" t="s">
        <v>4923</v>
      </c>
    </row>
    <row r="1853" spans="1:3" ht="12.75">
      <c r="A1853" t="s">
        <v>4924</v>
      </c>
      <c r="B1853" t="s">
        <v>4447</v>
      </c>
      <c r="C1853" t="s">
        <v>4925</v>
      </c>
    </row>
    <row r="1854" spans="1:3" ht="12.75">
      <c r="A1854" t="s">
        <v>4926</v>
      </c>
      <c r="B1854" t="s">
        <v>4447</v>
      </c>
      <c r="C1854" t="s">
        <v>4927</v>
      </c>
    </row>
    <row r="1855" spans="1:3" ht="12.75">
      <c r="A1855" t="s">
        <v>4928</v>
      </c>
      <c r="B1855" t="s">
        <v>4447</v>
      </c>
      <c r="C1855" t="s">
        <v>4929</v>
      </c>
    </row>
    <row r="1856" spans="1:3" ht="12.75">
      <c r="A1856" t="s">
        <v>4930</v>
      </c>
      <c r="B1856" t="s">
        <v>4447</v>
      </c>
      <c r="C1856" t="s">
        <v>4927</v>
      </c>
    </row>
    <row r="1857" spans="1:3" ht="12.75">
      <c r="A1857" t="s">
        <v>1182</v>
      </c>
      <c r="B1857" t="s">
        <v>4447</v>
      </c>
      <c r="C1857" t="s">
        <v>4931</v>
      </c>
    </row>
    <row r="1858" spans="1:3" ht="12.75">
      <c r="A1858" t="s">
        <v>1178</v>
      </c>
      <c r="B1858" t="s">
        <v>4447</v>
      </c>
      <c r="C1858" t="s">
        <v>4932</v>
      </c>
    </row>
    <row r="1859" spans="1:3" ht="12.75">
      <c r="A1859" t="s">
        <v>1186</v>
      </c>
      <c r="B1859" t="s">
        <v>4447</v>
      </c>
      <c r="C1859" t="s">
        <v>4933</v>
      </c>
    </row>
    <row r="1860" spans="1:2" ht="12.75">
      <c r="A1860" t="s">
        <v>4934</v>
      </c>
      <c r="B1860" t="s">
        <v>4447</v>
      </c>
    </row>
    <row r="1861" spans="1:2" ht="12.75">
      <c r="A1861" t="s">
        <v>4935</v>
      </c>
      <c r="B1861" t="s">
        <v>4447</v>
      </c>
    </row>
    <row r="1862" spans="1:3" ht="12.75">
      <c r="A1862" t="s">
        <v>4936</v>
      </c>
      <c r="B1862" t="s">
        <v>4447</v>
      </c>
      <c r="C1862" t="s">
        <v>4937</v>
      </c>
    </row>
    <row r="1863" spans="1:3" ht="12.75">
      <c r="A1863" t="s">
        <v>4938</v>
      </c>
      <c r="B1863" t="s">
        <v>4447</v>
      </c>
      <c r="C1863" t="s">
        <v>4937</v>
      </c>
    </row>
    <row r="1864" spans="1:3" ht="12.75">
      <c r="A1864" t="s">
        <v>4939</v>
      </c>
      <c r="B1864" t="s">
        <v>4447</v>
      </c>
      <c r="C1864" t="s">
        <v>4937</v>
      </c>
    </row>
    <row r="1865" spans="1:3" ht="12.75">
      <c r="A1865" t="s">
        <v>4940</v>
      </c>
      <c r="B1865" t="s">
        <v>4447</v>
      </c>
      <c r="C1865" t="s">
        <v>4941</v>
      </c>
    </row>
    <row r="1866" spans="1:3" ht="12.75">
      <c r="A1866" t="s">
        <v>4942</v>
      </c>
      <c r="B1866" t="s">
        <v>4447</v>
      </c>
      <c r="C1866" t="s">
        <v>4941</v>
      </c>
    </row>
    <row r="1867" spans="1:3" ht="12.75">
      <c r="A1867" t="s">
        <v>4943</v>
      </c>
      <c r="B1867" t="s">
        <v>4447</v>
      </c>
      <c r="C1867" t="s">
        <v>4944</v>
      </c>
    </row>
    <row r="1868" spans="1:3" ht="12.75">
      <c r="A1868" t="s">
        <v>4945</v>
      </c>
      <c r="B1868" t="s">
        <v>4447</v>
      </c>
      <c r="C1868" t="s">
        <v>4944</v>
      </c>
    </row>
    <row r="1869" spans="1:3" ht="12.75">
      <c r="A1869" t="s">
        <v>4946</v>
      </c>
      <c r="B1869" t="s">
        <v>4447</v>
      </c>
      <c r="C1869" t="s">
        <v>4947</v>
      </c>
    </row>
    <row r="1870" spans="1:3" ht="12.75">
      <c r="A1870" t="s">
        <v>4948</v>
      </c>
      <c r="B1870" t="s">
        <v>4447</v>
      </c>
      <c r="C1870" t="s">
        <v>4947</v>
      </c>
    </row>
    <row r="1871" spans="1:3" ht="12.75">
      <c r="A1871" t="s">
        <v>4949</v>
      </c>
      <c r="B1871" t="s">
        <v>4447</v>
      </c>
      <c r="C1871" t="s">
        <v>4950</v>
      </c>
    </row>
    <row r="1872" spans="1:3" ht="12.75">
      <c r="A1872" t="s">
        <v>4951</v>
      </c>
      <c r="B1872" t="s">
        <v>4447</v>
      </c>
      <c r="C1872" t="s">
        <v>4950</v>
      </c>
    </row>
    <row r="1873" spans="1:3" ht="12.75">
      <c r="A1873" t="s">
        <v>4952</v>
      </c>
      <c r="B1873" t="s">
        <v>4447</v>
      </c>
      <c r="C1873" t="s">
        <v>4953</v>
      </c>
    </row>
    <row r="1874" spans="1:3" ht="12.75">
      <c r="A1874" t="s">
        <v>4954</v>
      </c>
      <c r="B1874" t="s">
        <v>4447</v>
      </c>
      <c r="C1874" t="s">
        <v>4953</v>
      </c>
    </row>
    <row r="1875" spans="1:3" ht="12.75">
      <c r="A1875" t="s">
        <v>4955</v>
      </c>
      <c r="B1875" t="s">
        <v>4447</v>
      </c>
      <c r="C1875" t="s">
        <v>4956</v>
      </c>
    </row>
    <row r="1876" spans="1:3" ht="12.75">
      <c r="A1876" t="s">
        <v>4957</v>
      </c>
      <c r="B1876" t="s">
        <v>4447</v>
      </c>
      <c r="C1876" t="s">
        <v>4956</v>
      </c>
    </row>
    <row r="1877" spans="1:3" ht="12.75">
      <c r="A1877" t="s">
        <v>4958</v>
      </c>
      <c r="B1877" t="s">
        <v>4447</v>
      </c>
      <c r="C1877" t="s">
        <v>4959</v>
      </c>
    </row>
    <row r="1878" spans="1:3" ht="12.75">
      <c r="A1878" t="s">
        <v>4960</v>
      </c>
      <c r="B1878" t="s">
        <v>4447</v>
      </c>
      <c r="C1878" t="s">
        <v>4959</v>
      </c>
    </row>
    <row r="1879" spans="1:3" ht="12.75">
      <c r="A1879" t="s">
        <v>4961</v>
      </c>
      <c r="B1879" t="s">
        <v>4447</v>
      </c>
      <c r="C1879" t="s">
        <v>4959</v>
      </c>
    </row>
    <row r="1880" spans="1:3" ht="12.75">
      <c r="A1880" t="s">
        <v>4962</v>
      </c>
      <c r="B1880" t="s">
        <v>4447</v>
      </c>
      <c r="C1880" t="s">
        <v>4963</v>
      </c>
    </row>
    <row r="1881" spans="1:3" ht="12.75">
      <c r="A1881" t="s">
        <v>4964</v>
      </c>
      <c r="B1881" t="s">
        <v>4447</v>
      </c>
      <c r="C1881" t="s">
        <v>4963</v>
      </c>
    </row>
    <row r="1882" spans="1:3" ht="12.75">
      <c r="A1882" t="s">
        <v>4965</v>
      </c>
      <c r="B1882" t="s">
        <v>4447</v>
      </c>
      <c r="C1882" t="s">
        <v>4966</v>
      </c>
    </row>
    <row r="1883" spans="1:2" ht="12.75">
      <c r="A1883" t="s">
        <v>4967</v>
      </c>
      <c r="B1883" t="s">
        <v>4447</v>
      </c>
    </row>
    <row r="1884" spans="1:2" ht="12.75">
      <c r="A1884" t="s">
        <v>4968</v>
      </c>
      <c r="B1884" t="s">
        <v>4447</v>
      </c>
    </row>
    <row r="1885" spans="1:2" ht="12.75">
      <c r="A1885" t="s">
        <v>4969</v>
      </c>
      <c r="B1885" t="s">
        <v>4447</v>
      </c>
    </row>
    <row r="1886" spans="1:2" ht="12.75">
      <c r="A1886" t="s">
        <v>4970</v>
      </c>
      <c r="B1886" t="s">
        <v>4447</v>
      </c>
    </row>
    <row r="1887" spans="1:2" ht="12.75">
      <c r="A1887" t="s">
        <v>4971</v>
      </c>
      <c r="B1887" t="s">
        <v>4447</v>
      </c>
    </row>
    <row r="1888" spans="1:2" ht="12.75">
      <c r="A1888" t="s">
        <v>4972</v>
      </c>
      <c r="B1888" t="s">
        <v>4447</v>
      </c>
    </row>
    <row r="1889" spans="1:2" ht="12.75">
      <c r="A1889" t="s">
        <v>4973</v>
      </c>
      <c r="B1889" t="s">
        <v>4447</v>
      </c>
    </row>
    <row r="1890" spans="1:2" ht="12.75">
      <c r="A1890" t="s">
        <v>4974</v>
      </c>
      <c r="B1890" t="s">
        <v>4447</v>
      </c>
    </row>
    <row r="1891" spans="1:2" ht="12.75">
      <c r="A1891" t="s">
        <v>4975</v>
      </c>
      <c r="B1891" t="s">
        <v>4447</v>
      </c>
    </row>
    <row r="1892" spans="1:2" ht="12.75">
      <c r="A1892" t="s">
        <v>4976</v>
      </c>
      <c r="B1892" t="s">
        <v>4447</v>
      </c>
    </row>
    <row r="1893" spans="1:2" ht="12.75">
      <c r="A1893" t="s">
        <v>4977</v>
      </c>
      <c r="B1893" t="s">
        <v>4447</v>
      </c>
    </row>
    <row r="1894" spans="1:2" ht="12.75">
      <c r="A1894" t="s">
        <v>4978</v>
      </c>
      <c r="B1894" t="s">
        <v>4447</v>
      </c>
    </row>
    <row r="1895" spans="1:3" ht="12.75">
      <c r="A1895" t="s">
        <v>4979</v>
      </c>
      <c r="B1895" t="s">
        <v>4447</v>
      </c>
      <c r="C1895" t="s">
        <v>4980</v>
      </c>
    </row>
    <row r="1896" spans="1:2" ht="12.75">
      <c r="A1896" t="s">
        <v>4981</v>
      </c>
      <c r="B1896" t="s">
        <v>4447</v>
      </c>
    </row>
    <row r="1897" spans="1:2" ht="12.75">
      <c r="A1897" t="s">
        <v>4982</v>
      </c>
      <c r="B1897" t="s">
        <v>4447</v>
      </c>
    </row>
    <row r="1898" spans="1:2" ht="12.75">
      <c r="A1898" t="s">
        <v>4983</v>
      </c>
      <c r="B1898" t="s">
        <v>4447</v>
      </c>
    </row>
    <row r="1899" spans="1:2" ht="12.75">
      <c r="A1899" t="s">
        <v>4984</v>
      </c>
      <c r="B1899" t="s">
        <v>4447</v>
      </c>
    </row>
    <row r="1900" spans="1:2" ht="12.75">
      <c r="A1900" t="s">
        <v>4985</v>
      </c>
      <c r="B1900" t="s">
        <v>4447</v>
      </c>
    </row>
    <row r="1901" spans="1:2" ht="12.75">
      <c r="A1901" t="s">
        <v>4986</v>
      </c>
      <c r="B1901" t="s">
        <v>4447</v>
      </c>
    </row>
    <row r="1902" spans="1:2" ht="12.75">
      <c r="A1902" t="s">
        <v>4987</v>
      </c>
      <c r="B1902" t="s">
        <v>4447</v>
      </c>
    </row>
    <row r="1903" spans="1:2" ht="12.75">
      <c r="A1903" t="s">
        <v>4988</v>
      </c>
      <c r="B1903" t="s">
        <v>4447</v>
      </c>
    </row>
    <row r="1904" spans="1:2" ht="12.75">
      <c r="A1904" t="s">
        <v>4989</v>
      </c>
      <c r="B1904" t="s">
        <v>4447</v>
      </c>
    </row>
    <row r="1905" spans="1:2" ht="12.75">
      <c r="A1905" t="s">
        <v>4990</v>
      </c>
      <c r="B1905" t="s">
        <v>4447</v>
      </c>
    </row>
    <row r="1906" spans="1:2" ht="12.75">
      <c r="A1906" t="s">
        <v>4991</v>
      </c>
      <c r="B1906" t="s">
        <v>4447</v>
      </c>
    </row>
    <row r="1907" spans="1:2" ht="12.75">
      <c r="A1907" t="s">
        <v>4992</v>
      </c>
      <c r="B1907" t="s">
        <v>4447</v>
      </c>
    </row>
    <row r="1908" spans="1:2" ht="12.75">
      <c r="A1908" t="s">
        <v>4993</v>
      </c>
      <c r="B1908" t="s">
        <v>4447</v>
      </c>
    </row>
    <row r="1909" spans="1:2" ht="12.75">
      <c r="A1909" t="s">
        <v>4994</v>
      </c>
      <c r="B1909" t="s">
        <v>4447</v>
      </c>
    </row>
    <row r="1910" spans="1:2" ht="12.75">
      <c r="A1910" t="s">
        <v>4995</v>
      </c>
      <c r="B1910" t="s">
        <v>4447</v>
      </c>
    </row>
    <row r="1911" spans="1:2" ht="12.75">
      <c r="A1911" t="s">
        <v>4996</v>
      </c>
      <c r="B1911" t="s">
        <v>4447</v>
      </c>
    </row>
    <row r="1912" spans="1:2" ht="12.75">
      <c r="A1912" t="s">
        <v>4997</v>
      </c>
      <c r="B1912" t="s">
        <v>4447</v>
      </c>
    </row>
    <row r="1913" spans="1:2" ht="12.75">
      <c r="A1913" t="s">
        <v>4998</v>
      </c>
      <c r="B1913" t="s">
        <v>4447</v>
      </c>
    </row>
    <row r="1914" spans="1:2" ht="12.75">
      <c r="A1914" t="s">
        <v>4999</v>
      </c>
      <c r="B1914" t="s">
        <v>4447</v>
      </c>
    </row>
    <row r="1915" spans="1:2" ht="12.75">
      <c r="A1915" t="s">
        <v>5000</v>
      </c>
      <c r="B1915" t="s">
        <v>4447</v>
      </c>
    </row>
    <row r="1916" spans="1:2" ht="12.75">
      <c r="A1916" t="s">
        <v>5001</v>
      </c>
      <c r="B1916" t="s">
        <v>4447</v>
      </c>
    </row>
    <row r="1917" spans="1:2" ht="12.75">
      <c r="A1917" t="s">
        <v>5002</v>
      </c>
      <c r="B1917" t="s">
        <v>4447</v>
      </c>
    </row>
    <row r="1918" spans="1:2" ht="12.75">
      <c r="A1918" t="s">
        <v>5003</v>
      </c>
      <c r="B1918" t="s">
        <v>4447</v>
      </c>
    </row>
    <row r="1919" spans="1:2" ht="12.75">
      <c r="A1919" t="s">
        <v>5004</v>
      </c>
      <c r="B1919" t="s">
        <v>4447</v>
      </c>
    </row>
    <row r="1920" spans="1:3" ht="12.75">
      <c r="A1920" t="s">
        <v>5005</v>
      </c>
      <c r="B1920" t="s">
        <v>4447</v>
      </c>
      <c r="C1920" t="s">
        <v>5006</v>
      </c>
    </row>
    <row r="1921" spans="1:3" ht="12.75">
      <c r="A1921" t="s">
        <v>5007</v>
      </c>
      <c r="B1921" t="s">
        <v>4447</v>
      </c>
      <c r="C1921" t="s">
        <v>5006</v>
      </c>
    </row>
    <row r="1922" spans="1:3" ht="12.75">
      <c r="A1922" t="s">
        <v>5008</v>
      </c>
      <c r="B1922" t="s">
        <v>4447</v>
      </c>
      <c r="C1922" t="s">
        <v>5009</v>
      </c>
    </row>
    <row r="1923" spans="1:3" ht="12.75">
      <c r="A1923" t="s">
        <v>5010</v>
      </c>
      <c r="B1923" t="s">
        <v>4447</v>
      </c>
      <c r="C1923" t="s">
        <v>5011</v>
      </c>
    </row>
    <row r="1924" spans="1:2" ht="12.75">
      <c r="A1924" t="s">
        <v>5012</v>
      </c>
      <c r="B1924" t="s">
        <v>4447</v>
      </c>
    </row>
    <row r="1925" spans="1:2" ht="12.75">
      <c r="A1925" t="s">
        <v>5013</v>
      </c>
      <c r="B1925" t="s">
        <v>4447</v>
      </c>
    </row>
    <row r="1926" spans="1:2" ht="12.75">
      <c r="A1926" t="s">
        <v>5014</v>
      </c>
      <c r="B1926" t="s">
        <v>4447</v>
      </c>
    </row>
    <row r="1927" spans="1:3" ht="12.75">
      <c r="A1927" t="s">
        <v>5015</v>
      </c>
      <c r="B1927" t="s">
        <v>4447</v>
      </c>
      <c r="C1927" t="s">
        <v>5016</v>
      </c>
    </row>
    <row r="1928" spans="1:3" ht="12.75">
      <c r="A1928" t="s">
        <v>5017</v>
      </c>
      <c r="B1928" t="s">
        <v>4447</v>
      </c>
      <c r="C1928" t="s">
        <v>5016</v>
      </c>
    </row>
    <row r="1929" spans="1:3" ht="12.75">
      <c r="A1929" t="s">
        <v>5018</v>
      </c>
      <c r="B1929" t="s">
        <v>4447</v>
      </c>
      <c r="C1929" t="s">
        <v>5019</v>
      </c>
    </row>
    <row r="1930" spans="1:3" ht="12.75">
      <c r="A1930" t="s">
        <v>5020</v>
      </c>
      <c r="B1930" t="s">
        <v>4447</v>
      </c>
      <c r="C1930" t="s">
        <v>5016</v>
      </c>
    </row>
    <row r="1931" spans="1:3" ht="12.75">
      <c r="A1931" t="s">
        <v>5021</v>
      </c>
      <c r="B1931" t="s">
        <v>4447</v>
      </c>
      <c r="C1931" t="s">
        <v>5016</v>
      </c>
    </row>
    <row r="1932" spans="1:3" ht="12.75">
      <c r="A1932" t="s">
        <v>5022</v>
      </c>
      <c r="B1932" t="s">
        <v>4447</v>
      </c>
      <c r="C1932" t="s">
        <v>5019</v>
      </c>
    </row>
    <row r="1933" spans="1:3" ht="12.75">
      <c r="A1933" t="s">
        <v>5023</v>
      </c>
      <c r="B1933" t="s">
        <v>4447</v>
      </c>
      <c r="C1933" t="s">
        <v>5019</v>
      </c>
    </row>
    <row r="1934" spans="1:3" ht="12.75">
      <c r="A1934" t="s">
        <v>5024</v>
      </c>
      <c r="B1934" t="s">
        <v>4447</v>
      </c>
      <c r="C1934" t="s">
        <v>5025</v>
      </c>
    </row>
    <row r="1935" spans="1:3" ht="12.75">
      <c r="A1935" t="s">
        <v>5026</v>
      </c>
      <c r="B1935" t="s">
        <v>4447</v>
      </c>
      <c r="C1935" t="s">
        <v>5027</v>
      </c>
    </row>
    <row r="1936" spans="1:3" ht="12.75">
      <c r="A1936" t="s">
        <v>5028</v>
      </c>
      <c r="B1936" t="s">
        <v>4447</v>
      </c>
      <c r="C1936" t="s">
        <v>5027</v>
      </c>
    </row>
    <row r="1937" spans="1:3" ht="12.75">
      <c r="A1937" t="s">
        <v>5029</v>
      </c>
      <c r="B1937" t="s">
        <v>4447</v>
      </c>
      <c r="C1937" t="s">
        <v>5030</v>
      </c>
    </row>
    <row r="1938" spans="1:3" ht="12.75">
      <c r="A1938" t="s">
        <v>5031</v>
      </c>
      <c r="B1938" t="s">
        <v>4447</v>
      </c>
      <c r="C1938" t="s">
        <v>5030</v>
      </c>
    </row>
    <row r="1939" spans="1:3" ht="12.75">
      <c r="A1939" t="s">
        <v>5032</v>
      </c>
      <c r="B1939" t="s">
        <v>4447</v>
      </c>
      <c r="C1939" t="s">
        <v>5030</v>
      </c>
    </row>
    <row r="1940" spans="1:3" ht="12.75">
      <c r="A1940" t="s">
        <v>5033</v>
      </c>
      <c r="B1940" t="s">
        <v>4447</v>
      </c>
      <c r="C1940" t="s">
        <v>5030</v>
      </c>
    </row>
    <row r="1941" spans="1:3" ht="12.75">
      <c r="A1941" t="s">
        <v>5034</v>
      </c>
      <c r="B1941" t="s">
        <v>4447</v>
      </c>
      <c r="C1941" t="s">
        <v>5030</v>
      </c>
    </row>
    <row r="1942" spans="1:3" ht="12.75">
      <c r="A1942" t="s">
        <v>5035</v>
      </c>
      <c r="B1942" t="s">
        <v>4447</v>
      </c>
      <c r="C1942" t="s">
        <v>5030</v>
      </c>
    </row>
    <row r="1943" spans="1:3" ht="12.75">
      <c r="A1943" t="s">
        <v>5036</v>
      </c>
      <c r="B1943" t="s">
        <v>4447</v>
      </c>
      <c r="C1943" t="s">
        <v>5030</v>
      </c>
    </row>
    <row r="1944" spans="1:3" ht="12.75">
      <c r="A1944" t="s">
        <v>5037</v>
      </c>
      <c r="B1944" t="s">
        <v>4447</v>
      </c>
      <c r="C1944" t="s">
        <v>5030</v>
      </c>
    </row>
    <row r="1945" spans="1:3" ht="12.75">
      <c r="A1945" t="s">
        <v>5038</v>
      </c>
      <c r="B1945" t="s">
        <v>4447</v>
      </c>
      <c r="C1945" t="s">
        <v>5039</v>
      </c>
    </row>
    <row r="1946" spans="1:3" ht="12.75">
      <c r="A1946" t="s">
        <v>5040</v>
      </c>
      <c r="B1946" t="s">
        <v>4447</v>
      </c>
      <c r="C1946" t="s">
        <v>5041</v>
      </c>
    </row>
    <row r="1947" spans="1:3" ht="12.75">
      <c r="A1947" t="s">
        <v>5042</v>
      </c>
      <c r="B1947" t="s">
        <v>4447</v>
      </c>
      <c r="C1947" t="s">
        <v>5041</v>
      </c>
    </row>
    <row r="1948" spans="1:3" ht="12.75">
      <c r="A1948" t="s">
        <v>5043</v>
      </c>
      <c r="B1948" t="s">
        <v>4447</v>
      </c>
      <c r="C1948" t="s">
        <v>5039</v>
      </c>
    </row>
    <row r="1949" spans="1:3" ht="12.75">
      <c r="A1949" t="s">
        <v>5044</v>
      </c>
      <c r="B1949" t="s">
        <v>4447</v>
      </c>
      <c r="C1949" t="s">
        <v>5039</v>
      </c>
    </row>
    <row r="1950" spans="1:3" ht="12.75">
      <c r="A1950" t="s">
        <v>5045</v>
      </c>
      <c r="B1950" t="s">
        <v>4447</v>
      </c>
      <c r="C1950" t="s">
        <v>5046</v>
      </c>
    </row>
    <row r="1951" spans="1:3" ht="12.75">
      <c r="A1951" t="s">
        <v>5047</v>
      </c>
      <c r="B1951" t="s">
        <v>4447</v>
      </c>
      <c r="C1951" t="s">
        <v>4675</v>
      </c>
    </row>
    <row r="1952" spans="1:3" ht="12.75">
      <c r="A1952" t="s">
        <v>5048</v>
      </c>
      <c r="B1952" t="s">
        <v>4447</v>
      </c>
      <c r="C1952" t="s">
        <v>4675</v>
      </c>
    </row>
    <row r="1953" spans="1:3" ht="12.75">
      <c r="A1953" t="s">
        <v>5049</v>
      </c>
      <c r="B1953" t="s">
        <v>4447</v>
      </c>
      <c r="C1953" t="s">
        <v>4678</v>
      </c>
    </row>
    <row r="1954" spans="1:3" ht="12.75">
      <c r="A1954" t="s">
        <v>5050</v>
      </c>
      <c r="B1954" t="s">
        <v>4447</v>
      </c>
      <c r="C1954" t="s">
        <v>4680</v>
      </c>
    </row>
    <row r="1955" spans="1:3" ht="12.75">
      <c r="A1955" t="s">
        <v>5051</v>
      </c>
      <c r="B1955" t="s">
        <v>4447</v>
      </c>
      <c r="C1955" t="s">
        <v>4682</v>
      </c>
    </row>
    <row r="1956" spans="1:3" ht="12.75">
      <c r="A1956" t="s">
        <v>5052</v>
      </c>
      <c r="B1956" t="s">
        <v>4447</v>
      </c>
      <c r="C1956" t="s">
        <v>4684</v>
      </c>
    </row>
    <row r="1957" spans="1:3" ht="12.75">
      <c r="A1957" t="s">
        <v>5053</v>
      </c>
      <c r="B1957" t="s">
        <v>4447</v>
      </c>
      <c r="C1957" t="s">
        <v>4678</v>
      </c>
    </row>
    <row r="1958" spans="1:3" ht="12.75">
      <c r="A1958" t="s">
        <v>5054</v>
      </c>
      <c r="B1958" t="s">
        <v>4447</v>
      </c>
      <c r="C1958" t="s">
        <v>4680</v>
      </c>
    </row>
    <row r="1959" spans="1:3" ht="12.75">
      <c r="A1959" t="s">
        <v>5055</v>
      </c>
      <c r="B1959" t="s">
        <v>4447</v>
      </c>
      <c r="C1959" t="s">
        <v>4682</v>
      </c>
    </row>
    <row r="1960" spans="1:3" ht="12.75">
      <c r="A1960" t="s">
        <v>5056</v>
      </c>
      <c r="B1960" t="s">
        <v>4447</v>
      </c>
      <c r="C1960" t="s">
        <v>4684</v>
      </c>
    </row>
    <row r="1961" spans="1:3" ht="12.75">
      <c r="A1961" t="s">
        <v>5057</v>
      </c>
      <c r="B1961" t="s">
        <v>4447</v>
      </c>
      <c r="C1961" t="s">
        <v>4678</v>
      </c>
    </row>
    <row r="1962" spans="1:3" ht="12.75">
      <c r="A1962" t="s">
        <v>5058</v>
      </c>
      <c r="B1962" t="s">
        <v>4447</v>
      </c>
      <c r="C1962" t="s">
        <v>4680</v>
      </c>
    </row>
    <row r="1963" spans="1:3" ht="12.75">
      <c r="A1963" t="s">
        <v>5059</v>
      </c>
      <c r="B1963" t="s">
        <v>4447</v>
      </c>
      <c r="C1963" t="s">
        <v>4682</v>
      </c>
    </row>
    <row r="1964" spans="1:3" ht="12.75">
      <c r="A1964" t="s">
        <v>5060</v>
      </c>
      <c r="B1964" t="s">
        <v>4447</v>
      </c>
      <c r="C1964" t="s">
        <v>4684</v>
      </c>
    </row>
    <row r="1965" spans="1:3" ht="12.75">
      <c r="A1965" t="s">
        <v>5061</v>
      </c>
      <c r="B1965" t="s">
        <v>4447</v>
      </c>
      <c r="C1965" t="s">
        <v>4678</v>
      </c>
    </row>
    <row r="1966" spans="1:3" ht="12.75">
      <c r="A1966" t="s">
        <v>5062</v>
      </c>
      <c r="B1966" t="s">
        <v>4447</v>
      </c>
      <c r="C1966" t="s">
        <v>4680</v>
      </c>
    </row>
    <row r="1967" spans="1:3" ht="12.75">
      <c r="A1967" t="s">
        <v>5063</v>
      </c>
      <c r="B1967" t="s">
        <v>4447</v>
      </c>
      <c r="C1967" t="s">
        <v>4682</v>
      </c>
    </row>
    <row r="1968" spans="1:3" ht="12.75">
      <c r="A1968" t="s">
        <v>5064</v>
      </c>
      <c r="B1968" t="s">
        <v>4447</v>
      </c>
      <c r="C1968" t="s">
        <v>4684</v>
      </c>
    </row>
    <row r="1969" spans="1:3" ht="12.75">
      <c r="A1969" t="s">
        <v>5065</v>
      </c>
      <c r="B1969" t="s">
        <v>4447</v>
      </c>
      <c r="C1969" t="s">
        <v>4678</v>
      </c>
    </row>
    <row r="1970" spans="1:3" ht="12.75">
      <c r="A1970" t="s">
        <v>5066</v>
      </c>
      <c r="B1970" t="s">
        <v>4447</v>
      </c>
      <c r="C1970" t="s">
        <v>4680</v>
      </c>
    </row>
    <row r="1971" spans="1:3" ht="12.75">
      <c r="A1971" t="s">
        <v>5067</v>
      </c>
      <c r="B1971" t="s">
        <v>4447</v>
      </c>
      <c r="C1971" t="s">
        <v>4682</v>
      </c>
    </row>
    <row r="1972" spans="1:3" ht="12.75">
      <c r="A1972" t="s">
        <v>5068</v>
      </c>
      <c r="B1972" t="s">
        <v>4447</v>
      </c>
      <c r="C1972" t="s">
        <v>4684</v>
      </c>
    </row>
    <row r="1973" spans="1:3" ht="12.75">
      <c r="A1973" t="s">
        <v>5069</v>
      </c>
      <c r="B1973" t="s">
        <v>4447</v>
      </c>
      <c r="C1973" t="s">
        <v>4678</v>
      </c>
    </row>
    <row r="1974" spans="1:3" ht="12.75">
      <c r="A1974" t="s">
        <v>5070</v>
      </c>
      <c r="B1974" t="s">
        <v>4447</v>
      </c>
      <c r="C1974" t="s">
        <v>4680</v>
      </c>
    </row>
    <row r="1975" spans="1:3" ht="12.75">
      <c r="A1975" t="s">
        <v>5071</v>
      </c>
      <c r="B1975" t="s">
        <v>4447</v>
      </c>
      <c r="C1975" t="s">
        <v>4682</v>
      </c>
    </row>
    <row r="1976" spans="1:3" ht="12.75">
      <c r="A1976" t="s">
        <v>5072</v>
      </c>
      <c r="B1976" t="s">
        <v>4447</v>
      </c>
      <c r="C1976" t="s">
        <v>4684</v>
      </c>
    </row>
    <row r="1977" spans="1:3" ht="12.75">
      <c r="A1977" t="s">
        <v>5073</v>
      </c>
      <c r="B1977" t="s">
        <v>4447</v>
      </c>
      <c r="C1977" t="s">
        <v>4678</v>
      </c>
    </row>
    <row r="1978" spans="1:3" ht="12.75">
      <c r="A1978" t="s">
        <v>5074</v>
      </c>
      <c r="B1978" t="s">
        <v>4447</v>
      </c>
      <c r="C1978" t="s">
        <v>4680</v>
      </c>
    </row>
    <row r="1979" spans="1:3" ht="12.75">
      <c r="A1979" t="s">
        <v>5075</v>
      </c>
      <c r="B1979" t="s">
        <v>4447</v>
      </c>
      <c r="C1979" t="s">
        <v>4682</v>
      </c>
    </row>
    <row r="1980" spans="1:3" ht="12.75">
      <c r="A1980" t="s">
        <v>5076</v>
      </c>
      <c r="B1980" t="s">
        <v>4447</v>
      </c>
      <c r="C1980" t="s">
        <v>4684</v>
      </c>
    </row>
    <row r="1981" spans="1:3" ht="12.75">
      <c r="A1981" t="s">
        <v>5077</v>
      </c>
      <c r="B1981" t="s">
        <v>4447</v>
      </c>
      <c r="C1981" t="s">
        <v>4678</v>
      </c>
    </row>
    <row r="1982" spans="1:3" ht="12.75">
      <c r="A1982" t="s">
        <v>5078</v>
      </c>
      <c r="B1982" t="s">
        <v>4447</v>
      </c>
      <c r="C1982" t="s">
        <v>4680</v>
      </c>
    </row>
    <row r="1983" spans="1:3" ht="12.75">
      <c r="A1983" t="s">
        <v>5079</v>
      </c>
      <c r="B1983" t="s">
        <v>4447</v>
      </c>
      <c r="C1983" t="s">
        <v>4682</v>
      </c>
    </row>
    <row r="1984" spans="1:3" ht="12.75">
      <c r="A1984" t="s">
        <v>5080</v>
      </c>
      <c r="B1984" t="s">
        <v>4447</v>
      </c>
      <c r="C1984" t="s">
        <v>4684</v>
      </c>
    </row>
    <row r="1985" spans="1:3" ht="12.75">
      <c r="A1985" t="s">
        <v>5081</v>
      </c>
      <c r="B1985" t="s">
        <v>4447</v>
      </c>
      <c r="C1985" t="s">
        <v>4678</v>
      </c>
    </row>
    <row r="1986" spans="1:3" ht="12.75">
      <c r="A1986" t="s">
        <v>5082</v>
      </c>
      <c r="B1986" t="s">
        <v>4447</v>
      </c>
      <c r="C1986" t="s">
        <v>4680</v>
      </c>
    </row>
    <row r="1987" spans="1:3" ht="12.75">
      <c r="A1987" t="s">
        <v>5083</v>
      </c>
      <c r="B1987" t="s">
        <v>4447</v>
      </c>
      <c r="C1987" t="s">
        <v>4682</v>
      </c>
    </row>
    <row r="1988" spans="1:3" ht="12.75">
      <c r="A1988" t="s">
        <v>5084</v>
      </c>
      <c r="B1988" t="s">
        <v>4447</v>
      </c>
      <c r="C1988" t="s">
        <v>4684</v>
      </c>
    </row>
    <row r="1989" spans="1:3" ht="12.75">
      <c r="A1989" t="s">
        <v>5085</v>
      </c>
      <c r="B1989" t="s">
        <v>4447</v>
      </c>
      <c r="C1989" t="s">
        <v>4678</v>
      </c>
    </row>
    <row r="1990" spans="1:3" ht="12.75">
      <c r="A1990" t="s">
        <v>5086</v>
      </c>
      <c r="B1990" t="s">
        <v>4447</v>
      </c>
      <c r="C1990" t="s">
        <v>4680</v>
      </c>
    </row>
    <row r="1991" spans="1:3" ht="12.75">
      <c r="A1991" t="s">
        <v>5087</v>
      </c>
      <c r="B1991" t="s">
        <v>4447</v>
      </c>
      <c r="C1991" t="s">
        <v>4682</v>
      </c>
    </row>
    <row r="1992" spans="1:3" ht="12.75">
      <c r="A1992" t="s">
        <v>5088</v>
      </c>
      <c r="B1992" t="s">
        <v>4447</v>
      </c>
      <c r="C1992" t="s">
        <v>4684</v>
      </c>
    </row>
    <row r="1993" spans="1:3" ht="12.75">
      <c r="A1993" t="s">
        <v>5089</v>
      </c>
      <c r="B1993" t="s">
        <v>4447</v>
      </c>
      <c r="C1993" t="s">
        <v>4678</v>
      </c>
    </row>
    <row r="1994" spans="1:3" ht="12.75">
      <c r="A1994" t="s">
        <v>5090</v>
      </c>
      <c r="B1994" t="s">
        <v>4447</v>
      </c>
      <c r="C1994" t="s">
        <v>4680</v>
      </c>
    </row>
    <row r="1995" spans="1:3" ht="12.75">
      <c r="A1995" t="s">
        <v>5091</v>
      </c>
      <c r="B1995" t="s">
        <v>4447</v>
      </c>
      <c r="C1995" t="s">
        <v>4682</v>
      </c>
    </row>
    <row r="1996" spans="1:3" ht="12.75">
      <c r="A1996" t="s">
        <v>5092</v>
      </c>
      <c r="B1996" t="s">
        <v>4447</v>
      </c>
      <c r="C1996" t="s">
        <v>4684</v>
      </c>
    </row>
    <row r="1997" spans="1:3" ht="12.75">
      <c r="A1997" t="s">
        <v>5093</v>
      </c>
      <c r="B1997" t="s">
        <v>4447</v>
      </c>
      <c r="C1997" t="s">
        <v>4678</v>
      </c>
    </row>
    <row r="1998" spans="1:3" ht="12.75">
      <c r="A1998" t="s">
        <v>5094</v>
      </c>
      <c r="B1998" t="s">
        <v>4447</v>
      </c>
      <c r="C1998" t="s">
        <v>4680</v>
      </c>
    </row>
    <row r="1999" spans="1:3" ht="12.75">
      <c r="A1999" t="s">
        <v>5095</v>
      </c>
      <c r="B1999" t="s">
        <v>4447</v>
      </c>
      <c r="C1999" t="s">
        <v>4682</v>
      </c>
    </row>
    <row r="2000" spans="1:3" ht="12.75">
      <c r="A2000" t="s">
        <v>5096</v>
      </c>
      <c r="B2000" t="s">
        <v>4447</v>
      </c>
      <c r="C2000" t="s">
        <v>4684</v>
      </c>
    </row>
    <row r="2001" spans="1:3" ht="12.75">
      <c r="A2001" t="s">
        <v>5097</v>
      </c>
      <c r="B2001" t="s">
        <v>4447</v>
      </c>
      <c r="C2001" t="s">
        <v>4678</v>
      </c>
    </row>
    <row r="2002" spans="1:3" ht="12.75">
      <c r="A2002" t="s">
        <v>5098</v>
      </c>
      <c r="B2002" t="s">
        <v>4447</v>
      </c>
      <c r="C2002" t="s">
        <v>4680</v>
      </c>
    </row>
    <row r="2003" spans="1:3" ht="12.75">
      <c r="A2003" t="s">
        <v>5099</v>
      </c>
      <c r="B2003" t="s">
        <v>4447</v>
      </c>
      <c r="C2003" t="s">
        <v>4682</v>
      </c>
    </row>
    <row r="2004" spans="1:3" ht="12.75">
      <c r="A2004" t="s">
        <v>5100</v>
      </c>
      <c r="B2004" t="s">
        <v>4447</v>
      </c>
      <c r="C2004" t="s">
        <v>4684</v>
      </c>
    </row>
    <row r="2005" spans="1:3" ht="12.75">
      <c r="A2005" t="s">
        <v>5101</v>
      </c>
      <c r="B2005" t="s">
        <v>4447</v>
      </c>
      <c r="C2005" t="s">
        <v>4678</v>
      </c>
    </row>
    <row r="2006" spans="1:3" ht="12.75">
      <c r="A2006" t="s">
        <v>5102</v>
      </c>
      <c r="B2006" t="s">
        <v>4447</v>
      </c>
      <c r="C2006" t="s">
        <v>4680</v>
      </c>
    </row>
    <row r="2007" spans="1:3" ht="12.75">
      <c r="A2007" t="s">
        <v>5103</v>
      </c>
      <c r="B2007" t="s">
        <v>4447</v>
      </c>
      <c r="C2007" t="s">
        <v>4682</v>
      </c>
    </row>
    <row r="2008" spans="1:3" ht="12.75">
      <c r="A2008" t="s">
        <v>5104</v>
      </c>
      <c r="B2008" t="s">
        <v>4447</v>
      </c>
      <c r="C2008" t="s">
        <v>4684</v>
      </c>
    </row>
    <row r="2009" spans="1:3" ht="12.75">
      <c r="A2009" t="s">
        <v>5105</v>
      </c>
      <c r="B2009" t="s">
        <v>4447</v>
      </c>
      <c r="C2009" t="s">
        <v>4678</v>
      </c>
    </row>
    <row r="2010" spans="1:3" ht="12.75">
      <c r="A2010" t="s">
        <v>5106</v>
      </c>
      <c r="B2010" t="s">
        <v>4447</v>
      </c>
      <c r="C2010" t="s">
        <v>4680</v>
      </c>
    </row>
    <row r="2011" spans="1:3" ht="12.75">
      <c r="A2011" t="s">
        <v>5107</v>
      </c>
      <c r="B2011" t="s">
        <v>4447</v>
      </c>
      <c r="C2011" t="s">
        <v>4682</v>
      </c>
    </row>
    <row r="2012" spans="1:3" ht="12.75">
      <c r="A2012" t="s">
        <v>5108</v>
      </c>
      <c r="B2012" t="s">
        <v>4447</v>
      </c>
      <c r="C2012" t="s">
        <v>4684</v>
      </c>
    </row>
    <row r="2013" spans="1:3" ht="12.75">
      <c r="A2013" t="s">
        <v>5109</v>
      </c>
      <c r="B2013" t="s">
        <v>4447</v>
      </c>
      <c r="C2013" t="s">
        <v>4678</v>
      </c>
    </row>
    <row r="2014" spans="1:3" ht="12.75">
      <c r="A2014" t="s">
        <v>5110</v>
      </c>
      <c r="B2014" t="s">
        <v>4447</v>
      </c>
      <c r="C2014" t="s">
        <v>4680</v>
      </c>
    </row>
    <row r="2015" spans="1:3" ht="12.75">
      <c r="A2015" t="s">
        <v>5111</v>
      </c>
      <c r="B2015" t="s">
        <v>4447</v>
      </c>
      <c r="C2015" t="s">
        <v>4682</v>
      </c>
    </row>
    <row r="2016" spans="1:3" ht="12.75">
      <c r="A2016" t="s">
        <v>5112</v>
      </c>
      <c r="B2016" t="s">
        <v>4447</v>
      </c>
      <c r="C2016" t="s">
        <v>4684</v>
      </c>
    </row>
    <row r="2017" spans="1:3" ht="12.75">
      <c r="A2017" t="s">
        <v>5113</v>
      </c>
      <c r="B2017" t="s">
        <v>4447</v>
      </c>
      <c r="C2017" t="s">
        <v>4678</v>
      </c>
    </row>
    <row r="2018" spans="1:3" ht="12.75">
      <c r="A2018" t="s">
        <v>5114</v>
      </c>
      <c r="B2018" t="s">
        <v>4447</v>
      </c>
      <c r="C2018" t="s">
        <v>4680</v>
      </c>
    </row>
    <row r="2019" spans="1:3" ht="12.75">
      <c r="A2019" t="s">
        <v>5115</v>
      </c>
      <c r="B2019" t="s">
        <v>4447</v>
      </c>
      <c r="C2019" t="s">
        <v>4682</v>
      </c>
    </row>
    <row r="2020" spans="1:3" ht="12.75">
      <c r="A2020" t="s">
        <v>5116</v>
      </c>
      <c r="B2020" t="s">
        <v>4447</v>
      </c>
      <c r="C2020" t="s">
        <v>4684</v>
      </c>
    </row>
    <row r="2021" spans="1:3" ht="12.75">
      <c r="A2021" t="s">
        <v>5117</v>
      </c>
      <c r="B2021" t="s">
        <v>4447</v>
      </c>
      <c r="C2021" t="s">
        <v>4678</v>
      </c>
    </row>
    <row r="2022" spans="1:3" ht="12.75">
      <c r="A2022" t="s">
        <v>5118</v>
      </c>
      <c r="B2022" t="s">
        <v>4447</v>
      </c>
      <c r="C2022" t="s">
        <v>4680</v>
      </c>
    </row>
    <row r="2023" spans="1:3" ht="12.75">
      <c r="A2023" t="s">
        <v>5119</v>
      </c>
      <c r="B2023" t="s">
        <v>4447</v>
      </c>
      <c r="C2023" t="s">
        <v>4682</v>
      </c>
    </row>
    <row r="2024" spans="1:3" ht="12.75">
      <c r="A2024" t="s">
        <v>5120</v>
      </c>
      <c r="B2024" t="s">
        <v>4447</v>
      </c>
      <c r="C2024" t="s">
        <v>4684</v>
      </c>
    </row>
    <row r="2025" spans="1:3" ht="12.75">
      <c r="A2025" t="s">
        <v>5121</v>
      </c>
      <c r="B2025" t="s">
        <v>4447</v>
      </c>
      <c r="C2025" t="s">
        <v>4678</v>
      </c>
    </row>
    <row r="2026" spans="1:3" ht="12.75">
      <c r="A2026" t="s">
        <v>5122</v>
      </c>
      <c r="B2026" t="s">
        <v>4447</v>
      </c>
      <c r="C2026" t="s">
        <v>4680</v>
      </c>
    </row>
    <row r="2027" spans="1:3" ht="12.75">
      <c r="A2027" t="s">
        <v>5123</v>
      </c>
      <c r="B2027" t="s">
        <v>4447</v>
      </c>
      <c r="C2027" t="s">
        <v>4682</v>
      </c>
    </row>
    <row r="2028" spans="1:3" ht="12.75">
      <c r="A2028" t="s">
        <v>5124</v>
      </c>
      <c r="B2028" t="s">
        <v>4447</v>
      </c>
      <c r="C2028" t="s">
        <v>4684</v>
      </c>
    </row>
    <row r="2029" spans="1:3" ht="12.75">
      <c r="A2029" t="s">
        <v>5125</v>
      </c>
      <c r="B2029" t="s">
        <v>4447</v>
      </c>
      <c r="C2029" t="s">
        <v>4678</v>
      </c>
    </row>
    <row r="2030" spans="1:3" ht="12.75">
      <c r="A2030" t="s">
        <v>5126</v>
      </c>
      <c r="B2030" t="s">
        <v>4447</v>
      </c>
      <c r="C2030" t="s">
        <v>4680</v>
      </c>
    </row>
    <row r="2031" spans="1:3" ht="12.75">
      <c r="A2031" t="s">
        <v>5127</v>
      </c>
      <c r="B2031" t="s">
        <v>4447</v>
      </c>
      <c r="C2031" t="s">
        <v>4682</v>
      </c>
    </row>
    <row r="2032" spans="1:3" ht="12.75">
      <c r="A2032" t="s">
        <v>5128</v>
      </c>
      <c r="B2032" t="s">
        <v>4447</v>
      </c>
      <c r="C2032" t="s">
        <v>4684</v>
      </c>
    </row>
    <row r="2033" spans="1:2" ht="12.75">
      <c r="A2033" t="s">
        <v>5129</v>
      </c>
      <c r="B2033" t="s">
        <v>4447</v>
      </c>
    </row>
    <row r="2034" spans="1:2" ht="12.75">
      <c r="A2034" t="s">
        <v>5130</v>
      </c>
      <c r="B2034" t="s">
        <v>4447</v>
      </c>
    </row>
    <row r="2035" spans="1:3" ht="12.75">
      <c r="A2035" t="s">
        <v>5131</v>
      </c>
      <c r="B2035" t="s">
        <v>4447</v>
      </c>
      <c r="C2035" t="s">
        <v>5016</v>
      </c>
    </row>
    <row r="2036" spans="1:3" ht="12.75">
      <c r="A2036" t="s">
        <v>5132</v>
      </c>
      <c r="B2036" t="s">
        <v>4447</v>
      </c>
      <c r="C2036" t="s">
        <v>5019</v>
      </c>
    </row>
    <row r="2037" spans="1:3" ht="12.75">
      <c r="A2037" t="s">
        <v>5133</v>
      </c>
      <c r="B2037" t="s">
        <v>4447</v>
      </c>
      <c r="C2037" t="s">
        <v>5019</v>
      </c>
    </row>
    <row r="2038" spans="1:3" ht="12.75">
      <c r="A2038" t="s">
        <v>5134</v>
      </c>
      <c r="B2038" t="s">
        <v>4447</v>
      </c>
      <c r="C2038" t="s">
        <v>5016</v>
      </c>
    </row>
    <row r="2039" spans="1:3" ht="12.75">
      <c r="A2039" t="s">
        <v>5135</v>
      </c>
      <c r="B2039" t="s">
        <v>4447</v>
      </c>
      <c r="C2039" t="s">
        <v>5016</v>
      </c>
    </row>
    <row r="2040" spans="1:3" ht="12.75">
      <c r="A2040" t="s">
        <v>5136</v>
      </c>
      <c r="B2040" t="s">
        <v>4447</v>
      </c>
      <c r="C2040" t="s">
        <v>5016</v>
      </c>
    </row>
    <row r="2041" spans="1:3" ht="12.75">
      <c r="A2041" t="s">
        <v>5137</v>
      </c>
      <c r="B2041" t="s">
        <v>4447</v>
      </c>
      <c r="C2041" t="s">
        <v>5016</v>
      </c>
    </row>
    <row r="2042" spans="1:3" ht="12.75">
      <c r="A2042" t="s">
        <v>5138</v>
      </c>
      <c r="B2042" t="s">
        <v>4447</v>
      </c>
      <c r="C2042" t="s">
        <v>5016</v>
      </c>
    </row>
    <row r="2043" spans="1:2" ht="12.75">
      <c r="A2043" t="s">
        <v>5139</v>
      </c>
      <c r="B2043" t="s">
        <v>4447</v>
      </c>
    </row>
    <row r="2044" spans="1:2" ht="12.75">
      <c r="A2044" t="s">
        <v>5140</v>
      </c>
      <c r="B2044" t="s">
        <v>4447</v>
      </c>
    </row>
    <row r="2045" spans="1:2" ht="12.75">
      <c r="A2045" t="s">
        <v>5141</v>
      </c>
      <c r="B2045" t="s">
        <v>4447</v>
      </c>
    </row>
    <row r="2046" spans="1:2" ht="12.75">
      <c r="A2046" t="s">
        <v>5142</v>
      </c>
      <c r="B2046" t="s">
        <v>4447</v>
      </c>
    </row>
    <row r="2047" spans="1:2" ht="12.75">
      <c r="A2047" t="s">
        <v>5143</v>
      </c>
      <c r="B2047" t="s">
        <v>4447</v>
      </c>
    </row>
    <row r="2048" spans="1:2" ht="12.75">
      <c r="A2048" t="s">
        <v>5144</v>
      </c>
      <c r="B2048" t="s">
        <v>4447</v>
      </c>
    </row>
    <row r="2049" spans="1:2" ht="12.75">
      <c r="A2049" t="s">
        <v>5145</v>
      </c>
      <c r="B2049" t="s">
        <v>4447</v>
      </c>
    </row>
    <row r="2050" spans="1:2" ht="12.75">
      <c r="A2050" t="s">
        <v>5146</v>
      </c>
      <c r="B2050" t="s">
        <v>4447</v>
      </c>
    </row>
    <row r="2051" spans="1:2" ht="12.75">
      <c r="A2051" t="s">
        <v>5147</v>
      </c>
      <c r="B2051" t="s">
        <v>4447</v>
      </c>
    </row>
    <row r="2052" spans="1:2" ht="12.75">
      <c r="A2052" t="s">
        <v>5148</v>
      </c>
      <c r="B2052" t="s">
        <v>4447</v>
      </c>
    </row>
    <row r="2053" spans="1:2" ht="12.75">
      <c r="A2053" t="s">
        <v>5149</v>
      </c>
      <c r="B2053" t="s">
        <v>4447</v>
      </c>
    </row>
    <row r="2054" spans="1:2" ht="12.75">
      <c r="A2054" t="s">
        <v>5150</v>
      </c>
      <c r="B2054" t="s">
        <v>4447</v>
      </c>
    </row>
    <row r="2055" spans="1:2" ht="12.75">
      <c r="A2055" t="s">
        <v>5151</v>
      </c>
      <c r="B2055" t="s">
        <v>4447</v>
      </c>
    </row>
    <row r="2056" spans="1:2" ht="12.75">
      <c r="A2056" t="s">
        <v>5152</v>
      </c>
      <c r="B2056" t="s">
        <v>4447</v>
      </c>
    </row>
    <row r="2057" spans="1:2" ht="12.75">
      <c r="A2057" t="s">
        <v>5153</v>
      </c>
      <c r="B2057" t="s">
        <v>4447</v>
      </c>
    </row>
    <row r="2058" spans="1:3" ht="12.75">
      <c r="A2058" t="s">
        <v>5154</v>
      </c>
      <c r="B2058" t="s">
        <v>4447</v>
      </c>
      <c r="C2058" t="s">
        <v>5019</v>
      </c>
    </row>
    <row r="2059" spans="1:3" ht="12.75">
      <c r="A2059" t="s">
        <v>5155</v>
      </c>
      <c r="B2059" t="s">
        <v>4447</v>
      </c>
      <c r="C2059" t="s">
        <v>5016</v>
      </c>
    </row>
    <row r="2060" spans="1:3" ht="12.75">
      <c r="A2060" t="s">
        <v>5156</v>
      </c>
      <c r="B2060" t="s">
        <v>4447</v>
      </c>
      <c r="C2060" t="s">
        <v>5016</v>
      </c>
    </row>
    <row r="2061" spans="1:2" ht="12.75">
      <c r="A2061" t="s">
        <v>5157</v>
      </c>
      <c r="B2061" t="s">
        <v>4447</v>
      </c>
    </row>
    <row r="2062" spans="1:2" ht="12.75">
      <c r="A2062" t="s">
        <v>5158</v>
      </c>
      <c r="B2062" t="s">
        <v>4447</v>
      </c>
    </row>
    <row r="2063" spans="1:2" ht="12.75">
      <c r="A2063" t="s">
        <v>5159</v>
      </c>
      <c r="B2063" t="s">
        <v>4447</v>
      </c>
    </row>
    <row r="2064" spans="1:2" ht="12.75">
      <c r="A2064" t="s">
        <v>5160</v>
      </c>
      <c r="B2064" t="s">
        <v>4447</v>
      </c>
    </row>
    <row r="2065" spans="1:2" ht="12.75">
      <c r="A2065" t="s">
        <v>5161</v>
      </c>
      <c r="B2065" t="s">
        <v>4447</v>
      </c>
    </row>
    <row r="2066" spans="1:2" ht="12.75">
      <c r="A2066" t="s">
        <v>5162</v>
      </c>
      <c r="B2066" t="s">
        <v>4447</v>
      </c>
    </row>
    <row r="2067" spans="1:2" ht="12.75">
      <c r="A2067" t="s">
        <v>5163</v>
      </c>
      <c r="B2067" t="s">
        <v>4447</v>
      </c>
    </row>
    <row r="2068" spans="1:3" ht="12.75">
      <c r="A2068" t="s">
        <v>5164</v>
      </c>
      <c r="B2068" t="s">
        <v>4447</v>
      </c>
      <c r="C2068" t="s">
        <v>5016</v>
      </c>
    </row>
    <row r="2069" spans="1:3" ht="12.75">
      <c r="A2069" t="s">
        <v>5165</v>
      </c>
      <c r="B2069" t="s">
        <v>4447</v>
      </c>
      <c r="C2069" t="s">
        <v>5019</v>
      </c>
    </row>
    <row r="2070" spans="1:3" ht="12.75">
      <c r="A2070" t="s">
        <v>5166</v>
      </c>
      <c r="B2070" t="s">
        <v>4447</v>
      </c>
      <c r="C2070" t="s">
        <v>5016</v>
      </c>
    </row>
    <row r="2071" spans="1:3" ht="12.75">
      <c r="A2071" t="s">
        <v>5167</v>
      </c>
      <c r="B2071" t="s">
        <v>4447</v>
      </c>
      <c r="C2071" t="s">
        <v>5016</v>
      </c>
    </row>
    <row r="2072" spans="1:2" ht="12.75">
      <c r="A2072" t="s">
        <v>5168</v>
      </c>
      <c r="B2072" t="s">
        <v>4447</v>
      </c>
    </row>
    <row r="2073" spans="1:2" ht="12.75">
      <c r="A2073" t="s">
        <v>5169</v>
      </c>
      <c r="B2073" t="s">
        <v>4447</v>
      </c>
    </row>
    <row r="2074" spans="1:2" ht="12.75">
      <c r="A2074" t="s">
        <v>5170</v>
      </c>
      <c r="B2074" t="s">
        <v>4447</v>
      </c>
    </row>
    <row r="2075" spans="1:2" ht="12.75">
      <c r="A2075" t="s">
        <v>5171</v>
      </c>
      <c r="B2075" t="s">
        <v>4447</v>
      </c>
    </row>
    <row r="2076" spans="1:2" ht="12.75">
      <c r="A2076" t="s">
        <v>5172</v>
      </c>
      <c r="B2076" t="s">
        <v>4447</v>
      </c>
    </row>
    <row r="2077" spans="1:2" ht="12.75">
      <c r="A2077" t="s">
        <v>5173</v>
      </c>
      <c r="B2077" t="s">
        <v>4447</v>
      </c>
    </row>
    <row r="2078" spans="1:2" ht="12.75">
      <c r="A2078" t="s">
        <v>5174</v>
      </c>
      <c r="B2078" t="s">
        <v>4447</v>
      </c>
    </row>
    <row r="2079" spans="1:2" ht="12.75">
      <c r="A2079" t="s">
        <v>5175</v>
      </c>
      <c r="B2079" t="s">
        <v>4447</v>
      </c>
    </row>
    <row r="2080" spans="1:2" ht="12.75">
      <c r="A2080" t="s">
        <v>5176</v>
      </c>
      <c r="B2080" t="s">
        <v>4447</v>
      </c>
    </row>
    <row r="2081" spans="1:2" ht="12.75">
      <c r="A2081" t="s">
        <v>5177</v>
      </c>
      <c r="B2081" t="s">
        <v>4447</v>
      </c>
    </row>
    <row r="2082" spans="1:2" ht="12.75">
      <c r="A2082" t="s">
        <v>5178</v>
      </c>
      <c r="B2082" t="s">
        <v>4447</v>
      </c>
    </row>
    <row r="2083" spans="1:2" ht="12.75">
      <c r="A2083" t="s">
        <v>5179</v>
      </c>
      <c r="B2083" t="s">
        <v>4447</v>
      </c>
    </row>
    <row r="2084" spans="1:2" ht="12.75">
      <c r="A2084" t="s">
        <v>5180</v>
      </c>
      <c r="B2084" t="s">
        <v>4447</v>
      </c>
    </row>
    <row r="2085" spans="1:2" ht="12.75">
      <c r="A2085" t="s">
        <v>5181</v>
      </c>
      <c r="B2085" t="s">
        <v>4447</v>
      </c>
    </row>
    <row r="2086" spans="1:3" ht="12.75">
      <c r="A2086" t="s">
        <v>5182</v>
      </c>
      <c r="B2086" t="s">
        <v>4447</v>
      </c>
      <c r="C2086" t="s">
        <v>5016</v>
      </c>
    </row>
    <row r="2087" spans="1:3" ht="12.75">
      <c r="A2087" t="s">
        <v>5183</v>
      </c>
      <c r="B2087" t="s">
        <v>4447</v>
      </c>
      <c r="C2087" t="s">
        <v>5016</v>
      </c>
    </row>
    <row r="2088" spans="1:3" ht="12.75">
      <c r="A2088" t="s">
        <v>5184</v>
      </c>
      <c r="B2088" t="s">
        <v>4447</v>
      </c>
      <c r="C2088" t="s">
        <v>5019</v>
      </c>
    </row>
    <row r="2089" spans="1:3" ht="12.75">
      <c r="A2089" t="s">
        <v>5185</v>
      </c>
      <c r="B2089" t="s">
        <v>4447</v>
      </c>
      <c r="C2089" t="s">
        <v>5016</v>
      </c>
    </row>
    <row r="2090" spans="1:2" ht="12.75">
      <c r="A2090" t="s">
        <v>5186</v>
      </c>
      <c r="B2090" t="s">
        <v>4447</v>
      </c>
    </row>
    <row r="2091" spans="1:2" ht="12.75">
      <c r="A2091" t="s">
        <v>5187</v>
      </c>
      <c r="B2091" t="s">
        <v>4447</v>
      </c>
    </row>
    <row r="2092" spans="1:2" ht="12.75">
      <c r="A2092" t="s">
        <v>5188</v>
      </c>
      <c r="B2092" t="s">
        <v>4447</v>
      </c>
    </row>
    <row r="2093" spans="1:2" ht="12.75">
      <c r="A2093" t="s">
        <v>5189</v>
      </c>
      <c r="B2093" t="s">
        <v>4447</v>
      </c>
    </row>
    <row r="2094" spans="1:2" ht="12.75">
      <c r="A2094" t="s">
        <v>5190</v>
      </c>
      <c r="B2094" t="s">
        <v>4447</v>
      </c>
    </row>
    <row r="2095" spans="1:2" ht="12.75">
      <c r="A2095" t="s">
        <v>5191</v>
      </c>
      <c r="B2095" t="s">
        <v>4447</v>
      </c>
    </row>
    <row r="2096" spans="1:2" ht="12.75">
      <c r="A2096" t="s">
        <v>5192</v>
      </c>
      <c r="B2096" t="s">
        <v>4447</v>
      </c>
    </row>
    <row r="2097" spans="1:2" ht="12.75">
      <c r="A2097" t="s">
        <v>5193</v>
      </c>
      <c r="B2097" t="s">
        <v>4447</v>
      </c>
    </row>
    <row r="2098" spans="1:2" ht="12.75">
      <c r="A2098" t="s">
        <v>5194</v>
      </c>
      <c r="B2098" t="s">
        <v>4447</v>
      </c>
    </row>
    <row r="2099" spans="1:2" ht="12.75">
      <c r="A2099" t="s">
        <v>5195</v>
      </c>
      <c r="B2099" t="s">
        <v>4447</v>
      </c>
    </row>
    <row r="2100" spans="1:2" ht="12.75">
      <c r="A2100" t="s">
        <v>5196</v>
      </c>
      <c r="B2100" t="s">
        <v>4447</v>
      </c>
    </row>
    <row r="2101" spans="1:2" ht="12.75">
      <c r="A2101" t="s">
        <v>5197</v>
      </c>
      <c r="B2101" t="s">
        <v>4447</v>
      </c>
    </row>
    <row r="2102" spans="1:3" ht="12.75">
      <c r="A2102" t="s">
        <v>5198</v>
      </c>
      <c r="B2102" t="s">
        <v>4447</v>
      </c>
      <c r="C2102" t="s">
        <v>5199</v>
      </c>
    </row>
    <row r="2103" spans="1:3" ht="12.75">
      <c r="A2103" t="s">
        <v>5200</v>
      </c>
      <c r="B2103" t="s">
        <v>4447</v>
      </c>
      <c r="C2103" t="s">
        <v>5201</v>
      </c>
    </row>
    <row r="2104" spans="1:2" ht="12.75">
      <c r="A2104" t="s">
        <v>5202</v>
      </c>
      <c r="B2104" t="s">
        <v>4447</v>
      </c>
    </row>
    <row r="2105" spans="1:2" ht="12.75">
      <c r="A2105" t="s">
        <v>5203</v>
      </c>
      <c r="B2105" t="s">
        <v>4447</v>
      </c>
    </row>
    <row r="2106" spans="1:2" ht="12.75">
      <c r="A2106" t="s">
        <v>5204</v>
      </c>
      <c r="B2106" t="s">
        <v>4447</v>
      </c>
    </row>
    <row r="2107" spans="1:2" ht="12.75">
      <c r="A2107" t="s">
        <v>5205</v>
      </c>
      <c r="B2107" t="s">
        <v>4447</v>
      </c>
    </row>
    <row r="2108" spans="1:3" ht="12.75">
      <c r="A2108" t="s">
        <v>5206</v>
      </c>
      <c r="B2108" t="s">
        <v>4447</v>
      </c>
      <c r="C2108" t="s">
        <v>5207</v>
      </c>
    </row>
    <row r="2109" spans="1:3" ht="12.75">
      <c r="A2109" t="s">
        <v>5208</v>
      </c>
      <c r="B2109" t="s">
        <v>4447</v>
      </c>
      <c r="C2109" t="s">
        <v>5207</v>
      </c>
    </row>
    <row r="2110" spans="1:2" ht="12.75">
      <c r="A2110" t="s">
        <v>5209</v>
      </c>
      <c r="B2110" t="s">
        <v>4447</v>
      </c>
    </row>
    <row r="2111" spans="1:2" ht="12.75">
      <c r="A2111" t="s">
        <v>5210</v>
      </c>
      <c r="B2111" t="s">
        <v>4447</v>
      </c>
    </row>
    <row r="2112" spans="1:2" ht="12.75">
      <c r="A2112" t="s">
        <v>5211</v>
      </c>
      <c r="B2112" t="s">
        <v>4447</v>
      </c>
    </row>
    <row r="2113" spans="1:2" ht="12.75">
      <c r="A2113" t="s">
        <v>5212</v>
      </c>
      <c r="B2113" t="s">
        <v>4447</v>
      </c>
    </row>
    <row r="2114" spans="1:3" ht="12.75">
      <c r="A2114" t="s">
        <v>5213</v>
      </c>
      <c r="B2114" t="s">
        <v>4447</v>
      </c>
      <c r="C2114" t="s">
        <v>5214</v>
      </c>
    </row>
    <row r="2115" spans="1:2" ht="12.75">
      <c r="A2115" t="s">
        <v>5215</v>
      </c>
      <c r="B2115" t="s">
        <v>4447</v>
      </c>
    </row>
    <row r="2116" spans="1:2" ht="12.75">
      <c r="A2116" t="s">
        <v>5216</v>
      </c>
      <c r="B2116" t="s">
        <v>4447</v>
      </c>
    </row>
    <row r="2117" spans="1:2" ht="12.75">
      <c r="A2117" t="s">
        <v>5217</v>
      </c>
      <c r="B2117" t="s">
        <v>4447</v>
      </c>
    </row>
    <row r="2118" spans="1:3" ht="12.75">
      <c r="A2118" t="s">
        <v>5218</v>
      </c>
      <c r="B2118" t="s">
        <v>4447</v>
      </c>
      <c r="C2118" t="s">
        <v>5207</v>
      </c>
    </row>
    <row r="2119" spans="1:3" ht="12.75">
      <c r="A2119" t="s">
        <v>5219</v>
      </c>
      <c r="B2119" t="s">
        <v>4447</v>
      </c>
      <c r="C2119" t="s">
        <v>5220</v>
      </c>
    </row>
    <row r="2120" spans="1:2" ht="12.75">
      <c r="A2120" t="s">
        <v>5221</v>
      </c>
      <c r="B2120" t="s">
        <v>4447</v>
      </c>
    </row>
    <row r="2121" spans="1:2" ht="12.75">
      <c r="A2121" t="s">
        <v>5222</v>
      </c>
      <c r="B2121" t="s">
        <v>4447</v>
      </c>
    </row>
    <row r="2122" spans="1:2" ht="12.75">
      <c r="A2122" t="s">
        <v>5223</v>
      </c>
      <c r="B2122" t="s">
        <v>4447</v>
      </c>
    </row>
    <row r="2123" spans="1:2" ht="12.75">
      <c r="A2123" t="s">
        <v>5224</v>
      </c>
      <c r="B2123" t="s">
        <v>4447</v>
      </c>
    </row>
    <row r="2124" spans="1:3" ht="12.75">
      <c r="A2124" t="s">
        <v>5225</v>
      </c>
      <c r="B2124" t="s">
        <v>4447</v>
      </c>
      <c r="C2124" t="s">
        <v>5207</v>
      </c>
    </row>
    <row r="2125" spans="1:3" ht="12.75">
      <c r="A2125" t="s">
        <v>5226</v>
      </c>
      <c r="B2125" t="s">
        <v>4447</v>
      </c>
      <c r="C2125" t="s">
        <v>5207</v>
      </c>
    </row>
    <row r="2126" spans="1:3" ht="12.75">
      <c r="A2126" t="s">
        <v>5227</v>
      </c>
      <c r="B2126" t="s">
        <v>4447</v>
      </c>
      <c r="C2126" t="s">
        <v>5228</v>
      </c>
    </row>
    <row r="2127" spans="1:3" ht="12.75">
      <c r="A2127" t="s">
        <v>5229</v>
      </c>
      <c r="B2127" t="s">
        <v>4447</v>
      </c>
      <c r="C2127" t="s">
        <v>5230</v>
      </c>
    </row>
    <row r="2128" spans="1:3" ht="12.75">
      <c r="A2128" t="s">
        <v>5231</v>
      </c>
      <c r="B2128" t="s">
        <v>4447</v>
      </c>
      <c r="C2128" t="s">
        <v>5230</v>
      </c>
    </row>
    <row r="2129" spans="1:3" ht="12.75">
      <c r="A2129" t="s">
        <v>5232</v>
      </c>
      <c r="B2129" t="s">
        <v>4447</v>
      </c>
      <c r="C2129" t="s">
        <v>5230</v>
      </c>
    </row>
    <row r="2130" spans="1:3" ht="12.75">
      <c r="A2130" t="s">
        <v>5233</v>
      </c>
      <c r="B2130" t="s">
        <v>4447</v>
      </c>
      <c r="C2130" t="s">
        <v>4499</v>
      </c>
    </row>
    <row r="2131" spans="1:3" ht="12.75">
      <c r="A2131" t="s">
        <v>5234</v>
      </c>
      <c r="B2131" t="s">
        <v>4447</v>
      </c>
      <c r="C2131" t="s">
        <v>4499</v>
      </c>
    </row>
    <row r="2132" spans="1:3" ht="12.75">
      <c r="A2132" t="s">
        <v>5235</v>
      </c>
      <c r="B2132" t="s">
        <v>4447</v>
      </c>
      <c r="C2132" t="s">
        <v>4499</v>
      </c>
    </row>
    <row r="2133" spans="1:3" ht="12.75">
      <c r="A2133" t="s">
        <v>5236</v>
      </c>
      <c r="B2133" t="s">
        <v>4447</v>
      </c>
      <c r="C2133" t="s">
        <v>4499</v>
      </c>
    </row>
    <row r="2134" spans="1:3" ht="12.75">
      <c r="A2134" t="s">
        <v>5237</v>
      </c>
      <c r="B2134" t="s">
        <v>4447</v>
      </c>
      <c r="C2134" t="s">
        <v>5230</v>
      </c>
    </row>
    <row r="2135" spans="1:3" ht="12.75">
      <c r="A2135" t="s">
        <v>5238</v>
      </c>
      <c r="B2135" t="s">
        <v>4447</v>
      </c>
      <c r="C2135" t="s">
        <v>5230</v>
      </c>
    </row>
    <row r="2136" spans="1:3" ht="12.75">
      <c r="A2136" t="s">
        <v>5239</v>
      </c>
      <c r="B2136" t="s">
        <v>4447</v>
      </c>
      <c r="C2136" t="s">
        <v>5230</v>
      </c>
    </row>
    <row r="2137" spans="1:3" ht="12.75">
      <c r="A2137" t="s">
        <v>5240</v>
      </c>
      <c r="B2137" t="s">
        <v>4447</v>
      </c>
      <c r="C2137" t="s">
        <v>4499</v>
      </c>
    </row>
    <row r="2138" spans="1:3" ht="12.75">
      <c r="A2138" t="s">
        <v>5241</v>
      </c>
      <c r="B2138" t="s">
        <v>4447</v>
      </c>
      <c r="C2138" t="s">
        <v>4499</v>
      </c>
    </row>
    <row r="2139" spans="1:3" ht="12.75">
      <c r="A2139" t="s">
        <v>5242</v>
      </c>
      <c r="B2139" t="s">
        <v>4447</v>
      </c>
      <c r="C2139" t="s">
        <v>4499</v>
      </c>
    </row>
    <row r="2140" spans="1:3" ht="12.75">
      <c r="A2140" t="s">
        <v>5243</v>
      </c>
      <c r="B2140" t="s">
        <v>4447</v>
      </c>
      <c r="C2140" t="s">
        <v>5230</v>
      </c>
    </row>
    <row r="2141" spans="1:3" ht="12.75">
      <c r="A2141" t="s">
        <v>5244</v>
      </c>
      <c r="B2141" t="s">
        <v>4447</v>
      </c>
      <c r="C2141" t="s">
        <v>5230</v>
      </c>
    </row>
    <row r="2142" spans="1:3" ht="12.75">
      <c r="A2142" t="s">
        <v>5245</v>
      </c>
      <c r="B2142" t="s">
        <v>4447</v>
      </c>
      <c r="C2142" t="s">
        <v>5230</v>
      </c>
    </row>
    <row r="2143" spans="1:3" ht="12.75">
      <c r="A2143" t="s">
        <v>5246</v>
      </c>
      <c r="B2143" t="s">
        <v>4447</v>
      </c>
      <c r="C2143" t="s">
        <v>5247</v>
      </c>
    </row>
    <row r="2144" spans="1:2" ht="12.75">
      <c r="A2144" t="s">
        <v>5248</v>
      </c>
      <c r="B2144" t="s">
        <v>4447</v>
      </c>
    </row>
    <row r="2145" spans="1:2" ht="12.75">
      <c r="A2145" t="s">
        <v>5249</v>
      </c>
      <c r="B2145" t="s">
        <v>4447</v>
      </c>
    </row>
    <row r="2146" spans="1:2" ht="12.75">
      <c r="A2146" t="s">
        <v>5250</v>
      </c>
      <c r="B2146" t="s">
        <v>4447</v>
      </c>
    </row>
    <row r="2147" spans="1:2" ht="12.75">
      <c r="A2147" t="s">
        <v>5251</v>
      </c>
      <c r="B2147" t="s">
        <v>4447</v>
      </c>
    </row>
    <row r="2148" spans="1:2" ht="12.75">
      <c r="A2148" t="s">
        <v>5252</v>
      </c>
      <c r="B2148" t="s">
        <v>4447</v>
      </c>
    </row>
    <row r="2149" spans="1:2" ht="12.75">
      <c r="A2149" t="s">
        <v>5253</v>
      </c>
      <c r="B2149" t="s">
        <v>4447</v>
      </c>
    </row>
    <row r="2150" spans="1:3" ht="12.75">
      <c r="A2150" t="s">
        <v>5254</v>
      </c>
      <c r="B2150" t="s">
        <v>4447</v>
      </c>
      <c r="C2150" t="s">
        <v>5255</v>
      </c>
    </row>
    <row r="2151" spans="1:3" ht="12.75">
      <c r="A2151" t="s">
        <v>5256</v>
      </c>
      <c r="B2151" t="s">
        <v>4447</v>
      </c>
      <c r="C2151" t="s">
        <v>5257</v>
      </c>
    </row>
    <row r="2152" spans="1:3" ht="12.75">
      <c r="A2152" t="s">
        <v>5258</v>
      </c>
      <c r="B2152" t="s">
        <v>4447</v>
      </c>
      <c r="C2152" t="s">
        <v>5039</v>
      </c>
    </row>
    <row r="2153" spans="1:3" ht="12.75">
      <c r="A2153" t="s">
        <v>5259</v>
      </c>
      <c r="B2153" t="s">
        <v>4447</v>
      </c>
      <c r="C2153" t="s">
        <v>5260</v>
      </c>
    </row>
    <row r="2154" spans="1:3" ht="12.75">
      <c r="A2154" t="s">
        <v>5261</v>
      </c>
      <c r="B2154" t="s">
        <v>4447</v>
      </c>
      <c r="C2154" t="s">
        <v>5260</v>
      </c>
    </row>
    <row r="2155" spans="1:3" ht="12.75">
      <c r="A2155" t="s">
        <v>5262</v>
      </c>
      <c r="B2155" t="s">
        <v>4447</v>
      </c>
      <c r="C2155" t="s">
        <v>5260</v>
      </c>
    </row>
    <row r="2156" spans="1:3" ht="12.75">
      <c r="A2156" t="s">
        <v>5263</v>
      </c>
      <c r="B2156" t="s">
        <v>4447</v>
      </c>
      <c r="C2156" t="s">
        <v>5260</v>
      </c>
    </row>
    <row r="2157" spans="1:3" ht="12.75">
      <c r="A2157" t="s">
        <v>5264</v>
      </c>
      <c r="B2157" t="s">
        <v>4447</v>
      </c>
      <c r="C2157" t="s">
        <v>5260</v>
      </c>
    </row>
    <row r="2158" spans="1:2" ht="12.75">
      <c r="A2158" t="s">
        <v>5265</v>
      </c>
      <c r="B2158" t="s">
        <v>4447</v>
      </c>
    </row>
    <row r="2159" spans="1:2" ht="12.75">
      <c r="A2159" t="s">
        <v>5266</v>
      </c>
      <c r="B2159" t="s">
        <v>4447</v>
      </c>
    </row>
    <row r="2160" spans="1:2" ht="12.75">
      <c r="A2160" t="s">
        <v>5267</v>
      </c>
      <c r="B2160" t="s">
        <v>4447</v>
      </c>
    </row>
    <row r="2161" spans="1:2" ht="12.75">
      <c r="A2161" t="s">
        <v>5268</v>
      </c>
      <c r="B2161" t="s">
        <v>4447</v>
      </c>
    </row>
    <row r="2162" spans="1:2" ht="12.75">
      <c r="A2162" t="s">
        <v>5269</v>
      </c>
      <c r="B2162" t="s">
        <v>4447</v>
      </c>
    </row>
    <row r="2163" spans="1:2" ht="12.75">
      <c r="A2163" t="s">
        <v>5270</v>
      </c>
      <c r="B2163" t="s">
        <v>4447</v>
      </c>
    </row>
    <row r="2164" spans="1:2" ht="12.75">
      <c r="A2164" t="s">
        <v>5271</v>
      </c>
      <c r="B2164" t="s">
        <v>4447</v>
      </c>
    </row>
    <row r="2165" spans="1:2" ht="12.75">
      <c r="A2165" t="s">
        <v>5272</v>
      </c>
      <c r="B2165" t="s">
        <v>4447</v>
      </c>
    </row>
    <row r="2166" spans="1:3" ht="12.75">
      <c r="A2166" t="s">
        <v>5273</v>
      </c>
      <c r="B2166" t="s">
        <v>4447</v>
      </c>
      <c r="C2166" t="s">
        <v>5260</v>
      </c>
    </row>
    <row r="2167" spans="1:3" ht="12.75">
      <c r="A2167" t="s">
        <v>5274</v>
      </c>
      <c r="B2167" t="s">
        <v>4447</v>
      </c>
      <c r="C2167" t="s">
        <v>5041</v>
      </c>
    </row>
    <row r="2168" spans="1:3" ht="12.75">
      <c r="A2168" t="s">
        <v>5275</v>
      </c>
      <c r="B2168" t="s">
        <v>4447</v>
      </c>
      <c r="C2168" t="s">
        <v>5041</v>
      </c>
    </row>
    <row r="2169" spans="1:2" ht="12.75">
      <c r="A2169" t="s">
        <v>5276</v>
      </c>
      <c r="B2169" t="s">
        <v>4447</v>
      </c>
    </row>
    <row r="2170" spans="1:3" ht="12.75">
      <c r="A2170" t="s">
        <v>5277</v>
      </c>
      <c r="B2170" t="s">
        <v>4447</v>
      </c>
      <c r="C2170" t="s">
        <v>5278</v>
      </c>
    </row>
    <row r="2171" spans="1:2" ht="12.75">
      <c r="A2171" t="s">
        <v>5279</v>
      </c>
      <c r="B2171" t="s">
        <v>4447</v>
      </c>
    </row>
    <row r="2172" spans="1:2" ht="12.75">
      <c r="A2172" t="s">
        <v>5280</v>
      </c>
      <c r="B2172" t="s">
        <v>4447</v>
      </c>
    </row>
    <row r="2173" spans="1:2" ht="12.75">
      <c r="A2173" t="s">
        <v>5281</v>
      </c>
      <c r="B2173" t="s">
        <v>4447</v>
      </c>
    </row>
    <row r="2174" spans="1:3" ht="12.75">
      <c r="A2174" t="s">
        <v>5282</v>
      </c>
      <c r="B2174" t="s">
        <v>4447</v>
      </c>
      <c r="C2174" t="s">
        <v>5283</v>
      </c>
    </row>
    <row r="2175" spans="1:3" ht="12.75">
      <c r="A2175" t="s">
        <v>5284</v>
      </c>
      <c r="B2175" t="s">
        <v>4447</v>
      </c>
      <c r="C2175" t="s">
        <v>5285</v>
      </c>
    </row>
    <row r="2176" spans="1:2" ht="12.75">
      <c r="A2176" t="s">
        <v>5286</v>
      </c>
      <c r="B2176" t="s">
        <v>4447</v>
      </c>
    </row>
    <row r="2177" spans="1:2" ht="12.75">
      <c r="A2177" t="s">
        <v>5287</v>
      </c>
      <c r="B2177" t="s">
        <v>4447</v>
      </c>
    </row>
    <row r="2178" spans="1:3" ht="12.75">
      <c r="A2178" t="s">
        <v>5288</v>
      </c>
      <c r="B2178" t="s">
        <v>4447</v>
      </c>
      <c r="C2178" t="s">
        <v>5289</v>
      </c>
    </row>
    <row r="2179" spans="1:3" ht="12.75">
      <c r="A2179" t="s">
        <v>5290</v>
      </c>
      <c r="B2179" t="s">
        <v>4447</v>
      </c>
      <c r="C2179" t="s">
        <v>5289</v>
      </c>
    </row>
    <row r="2180" spans="1:3" ht="12.75">
      <c r="A2180" t="s">
        <v>5291</v>
      </c>
      <c r="B2180" t="s">
        <v>4447</v>
      </c>
      <c r="C2180" t="s">
        <v>5289</v>
      </c>
    </row>
    <row r="2181" spans="1:3" ht="12.75">
      <c r="A2181" t="s">
        <v>5292</v>
      </c>
      <c r="B2181" t="s">
        <v>4447</v>
      </c>
      <c r="C2181" t="s">
        <v>5289</v>
      </c>
    </row>
    <row r="2182" spans="1:3" ht="12.75">
      <c r="A2182" t="s">
        <v>5293</v>
      </c>
      <c r="B2182" t="s">
        <v>4447</v>
      </c>
      <c r="C2182" t="s">
        <v>5289</v>
      </c>
    </row>
    <row r="2183" spans="1:3" ht="12.75">
      <c r="A2183" t="s">
        <v>5294</v>
      </c>
      <c r="B2183" t="s">
        <v>4447</v>
      </c>
      <c r="C2183" t="s">
        <v>5289</v>
      </c>
    </row>
    <row r="2184" spans="1:3" ht="12.75">
      <c r="A2184" t="s">
        <v>5295</v>
      </c>
      <c r="B2184" t="s">
        <v>4447</v>
      </c>
      <c r="C2184" t="s">
        <v>5289</v>
      </c>
    </row>
    <row r="2185" spans="1:3" ht="12.75">
      <c r="A2185" t="s">
        <v>5296</v>
      </c>
      <c r="B2185" t="s">
        <v>4447</v>
      </c>
      <c r="C2185" t="s">
        <v>5289</v>
      </c>
    </row>
    <row r="2186" spans="1:3" ht="12.75">
      <c r="A2186" t="s">
        <v>5297</v>
      </c>
      <c r="B2186" t="s">
        <v>4447</v>
      </c>
      <c r="C2186" t="s">
        <v>5289</v>
      </c>
    </row>
    <row r="2187" spans="1:3" ht="12.75">
      <c r="A2187" t="s">
        <v>5298</v>
      </c>
      <c r="B2187" t="s">
        <v>4447</v>
      </c>
      <c r="C2187" t="s">
        <v>5299</v>
      </c>
    </row>
    <row r="2188" spans="1:3" ht="12.75">
      <c r="A2188" t="s">
        <v>5300</v>
      </c>
      <c r="B2188" t="s">
        <v>4447</v>
      </c>
      <c r="C2188" t="s">
        <v>5299</v>
      </c>
    </row>
    <row r="2189" spans="1:3" ht="12.75">
      <c r="A2189" t="s">
        <v>5301</v>
      </c>
      <c r="B2189" t="s">
        <v>4447</v>
      </c>
      <c r="C2189" t="s">
        <v>5302</v>
      </c>
    </row>
    <row r="2190" spans="1:3" ht="12.75">
      <c r="A2190" t="s">
        <v>5303</v>
      </c>
      <c r="B2190" t="s">
        <v>4447</v>
      </c>
      <c r="C2190" t="s">
        <v>5302</v>
      </c>
    </row>
    <row r="2191" spans="1:3" ht="12.75">
      <c r="A2191" t="s">
        <v>5304</v>
      </c>
      <c r="B2191" t="s">
        <v>4447</v>
      </c>
      <c r="C2191" t="s">
        <v>5302</v>
      </c>
    </row>
    <row r="2192" spans="1:3" ht="12.75">
      <c r="A2192" t="s">
        <v>5305</v>
      </c>
      <c r="B2192" t="s">
        <v>4447</v>
      </c>
      <c r="C2192" t="s">
        <v>5302</v>
      </c>
    </row>
    <row r="2193" spans="1:3" ht="12.75">
      <c r="A2193" t="s">
        <v>5306</v>
      </c>
      <c r="B2193" t="s">
        <v>4447</v>
      </c>
      <c r="C2193" t="s">
        <v>5302</v>
      </c>
    </row>
    <row r="2194" spans="1:3" ht="12.75">
      <c r="A2194" t="s">
        <v>5307</v>
      </c>
      <c r="B2194" t="s">
        <v>4447</v>
      </c>
      <c r="C2194" t="s">
        <v>5302</v>
      </c>
    </row>
    <row r="2195" spans="1:3" ht="12.75">
      <c r="A2195" t="s">
        <v>5308</v>
      </c>
      <c r="B2195" t="s">
        <v>4447</v>
      </c>
      <c r="C2195" t="s">
        <v>5302</v>
      </c>
    </row>
    <row r="2196" spans="1:3" ht="12.75">
      <c r="A2196" t="s">
        <v>5309</v>
      </c>
      <c r="B2196" t="s">
        <v>4447</v>
      </c>
      <c r="C2196" t="s">
        <v>5302</v>
      </c>
    </row>
    <row r="2197" spans="1:3" ht="12.75">
      <c r="A2197" t="s">
        <v>5310</v>
      </c>
      <c r="B2197" t="s">
        <v>4447</v>
      </c>
      <c r="C2197" t="s">
        <v>5302</v>
      </c>
    </row>
    <row r="2198" spans="1:3" ht="12.75">
      <c r="A2198" t="s">
        <v>5311</v>
      </c>
      <c r="B2198" t="s">
        <v>4447</v>
      </c>
      <c r="C2198" t="s">
        <v>5302</v>
      </c>
    </row>
    <row r="2199" spans="1:3" ht="12.75">
      <c r="A2199" t="s">
        <v>5312</v>
      </c>
      <c r="B2199" t="s">
        <v>4447</v>
      </c>
      <c r="C2199" t="s">
        <v>5302</v>
      </c>
    </row>
    <row r="2200" spans="1:3" ht="12.75">
      <c r="A2200" t="s">
        <v>5313</v>
      </c>
      <c r="B2200" t="s">
        <v>4447</v>
      </c>
      <c r="C2200" t="s">
        <v>5302</v>
      </c>
    </row>
    <row r="2201" spans="1:3" ht="12.75">
      <c r="A2201" t="s">
        <v>5314</v>
      </c>
      <c r="B2201" t="s">
        <v>4447</v>
      </c>
      <c r="C2201" t="s">
        <v>5302</v>
      </c>
    </row>
    <row r="2202" spans="1:3" ht="12.75">
      <c r="A2202" t="s">
        <v>5315</v>
      </c>
      <c r="B2202" t="s">
        <v>4447</v>
      </c>
      <c r="C2202" t="s">
        <v>5302</v>
      </c>
    </row>
    <row r="2203" spans="1:3" ht="12.75">
      <c r="A2203" t="s">
        <v>5316</v>
      </c>
      <c r="B2203" t="s">
        <v>4447</v>
      </c>
      <c r="C2203" t="s">
        <v>5302</v>
      </c>
    </row>
    <row r="2204" spans="1:3" ht="12.75">
      <c r="A2204" t="s">
        <v>5317</v>
      </c>
      <c r="B2204" t="s">
        <v>4447</v>
      </c>
      <c r="C2204" t="s">
        <v>5302</v>
      </c>
    </row>
    <row r="2205" spans="1:3" ht="12.75">
      <c r="A2205" t="s">
        <v>5318</v>
      </c>
      <c r="B2205" t="s">
        <v>4447</v>
      </c>
      <c r="C2205" t="s">
        <v>5302</v>
      </c>
    </row>
    <row r="2206" spans="1:3" ht="12.75">
      <c r="A2206" t="s">
        <v>5319</v>
      </c>
      <c r="B2206" t="s">
        <v>4447</v>
      </c>
      <c r="C2206" t="s">
        <v>5302</v>
      </c>
    </row>
    <row r="2207" spans="1:3" ht="12.75">
      <c r="A2207" t="s">
        <v>5320</v>
      </c>
      <c r="B2207" t="s">
        <v>4447</v>
      </c>
      <c r="C2207" t="s">
        <v>5321</v>
      </c>
    </row>
    <row r="2208" spans="1:3" ht="12.75">
      <c r="A2208" t="s">
        <v>5322</v>
      </c>
      <c r="B2208" t="s">
        <v>4447</v>
      </c>
      <c r="C2208" t="s">
        <v>5321</v>
      </c>
    </row>
    <row r="2209" spans="1:3" ht="12.75">
      <c r="A2209" t="s">
        <v>5323</v>
      </c>
      <c r="B2209" t="s">
        <v>4447</v>
      </c>
      <c r="C2209" t="s">
        <v>5321</v>
      </c>
    </row>
    <row r="2210" spans="1:3" ht="12.75">
      <c r="A2210" t="s">
        <v>5324</v>
      </c>
      <c r="B2210" t="s">
        <v>4447</v>
      </c>
      <c r="C2210" t="s">
        <v>5321</v>
      </c>
    </row>
    <row r="2211" spans="1:3" ht="12.75">
      <c r="A2211" t="s">
        <v>5325</v>
      </c>
      <c r="B2211" t="s">
        <v>4447</v>
      </c>
      <c r="C2211" t="s">
        <v>5321</v>
      </c>
    </row>
    <row r="2212" spans="1:3" ht="12.75">
      <c r="A2212" t="s">
        <v>5326</v>
      </c>
      <c r="B2212" t="s">
        <v>4447</v>
      </c>
      <c r="C2212" t="s">
        <v>5321</v>
      </c>
    </row>
    <row r="2213" spans="1:3" ht="12.75">
      <c r="A2213" t="s">
        <v>5327</v>
      </c>
      <c r="B2213" t="s">
        <v>4447</v>
      </c>
      <c r="C2213" t="s">
        <v>5321</v>
      </c>
    </row>
    <row r="2214" spans="1:3" ht="12.75">
      <c r="A2214" t="s">
        <v>5328</v>
      </c>
      <c r="B2214" t="s">
        <v>4447</v>
      </c>
      <c r="C2214" t="s">
        <v>5321</v>
      </c>
    </row>
    <row r="2215" spans="1:3" ht="12.75">
      <c r="A2215" t="s">
        <v>5329</v>
      </c>
      <c r="B2215" t="s">
        <v>4447</v>
      </c>
      <c r="C2215" t="s">
        <v>5321</v>
      </c>
    </row>
    <row r="2216" spans="1:3" ht="12.75">
      <c r="A2216" t="s">
        <v>5330</v>
      </c>
      <c r="B2216" t="s">
        <v>4447</v>
      </c>
      <c r="C2216" t="s">
        <v>5321</v>
      </c>
    </row>
    <row r="2217" spans="1:3" ht="12.75">
      <c r="A2217" t="s">
        <v>5331</v>
      </c>
      <c r="B2217" t="s">
        <v>4447</v>
      </c>
      <c r="C2217" t="s">
        <v>5321</v>
      </c>
    </row>
    <row r="2218" spans="1:3" ht="12.75">
      <c r="A2218" t="s">
        <v>5332</v>
      </c>
      <c r="B2218" t="s">
        <v>4447</v>
      </c>
      <c r="C2218" t="s">
        <v>5321</v>
      </c>
    </row>
    <row r="2219" spans="1:3" ht="12.75">
      <c r="A2219" t="s">
        <v>5333</v>
      </c>
      <c r="B2219" t="s">
        <v>4447</v>
      </c>
      <c r="C2219" t="s">
        <v>5321</v>
      </c>
    </row>
    <row r="2220" spans="1:3" ht="12.75">
      <c r="A2220" t="s">
        <v>5334</v>
      </c>
      <c r="B2220" t="s">
        <v>4447</v>
      </c>
      <c r="C2220" t="s">
        <v>5321</v>
      </c>
    </row>
    <row r="2221" spans="1:3" ht="12.75">
      <c r="A2221" t="s">
        <v>5335</v>
      </c>
      <c r="B2221" t="s">
        <v>4447</v>
      </c>
      <c r="C2221" t="s">
        <v>5321</v>
      </c>
    </row>
    <row r="2222" spans="1:3" ht="12.75">
      <c r="A2222" t="s">
        <v>5336</v>
      </c>
      <c r="B2222" t="s">
        <v>4447</v>
      </c>
      <c r="C2222" t="s">
        <v>5321</v>
      </c>
    </row>
    <row r="2223" spans="1:3" ht="12.75">
      <c r="A2223" t="s">
        <v>5337</v>
      </c>
      <c r="B2223" t="s">
        <v>4447</v>
      </c>
      <c r="C2223" t="s">
        <v>5338</v>
      </c>
    </row>
    <row r="2224" spans="1:3" ht="12.75">
      <c r="A2224" t="s">
        <v>5339</v>
      </c>
      <c r="B2224" t="s">
        <v>4447</v>
      </c>
      <c r="C2224" t="s">
        <v>5338</v>
      </c>
    </row>
    <row r="2225" spans="1:3" ht="12.75">
      <c r="A2225" t="s">
        <v>5340</v>
      </c>
      <c r="B2225" t="s">
        <v>4447</v>
      </c>
      <c r="C2225" t="s">
        <v>5338</v>
      </c>
    </row>
    <row r="2226" spans="1:3" ht="12.75">
      <c r="A2226" t="s">
        <v>5341</v>
      </c>
      <c r="B2226" t="s">
        <v>4447</v>
      </c>
      <c r="C2226" t="s">
        <v>5338</v>
      </c>
    </row>
    <row r="2227" spans="1:3" ht="12.75">
      <c r="A2227" t="s">
        <v>5342</v>
      </c>
      <c r="B2227" t="s">
        <v>4447</v>
      </c>
      <c r="C2227" t="s">
        <v>5343</v>
      </c>
    </row>
    <row r="2228" spans="1:3" ht="12.75">
      <c r="A2228" t="s">
        <v>5344</v>
      </c>
      <c r="B2228" t="s">
        <v>4447</v>
      </c>
      <c r="C2228" t="s">
        <v>5343</v>
      </c>
    </row>
    <row r="2229" spans="1:3" ht="12.75">
      <c r="A2229" t="s">
        <v>5345</v>
      </c>
      <c r="B2229" t="s">
        <v>4447</v>
      </c>
      <c r="C2229" t="s">
        <v>5343</v>
      </c>
    </row>
    <row r="2230" spans="1:3" ht="12.75">
      <c r="A2230" t="s">
        <v>5346</v>
      </c>
      <c r="B2230" t="s">
        <v>4447</v>
      </c>
      <c r="C2230" t="s">
        <v>5343</v>
      </c>
    </row>
    <row r="2231" spans="1:3" ht="12.75">
      <c r="A2231" t="s">
        <v>5347</v>
      </c>
      <c r="B2231" t="s">
        <v>4447</v>
      </c>
      <c r="C2231" t="s">
        <v>5343</v>
      </c>
    </row>
    <row r="2232" spans="1:3" ht="12.75">
      <c r="A2232" t="s">
        <v>5348</v>
      </c>
      <c r="B2232" t="s">
        <v>4447</v>
      </c>
      <c r="C2232" t="s">
        <v>5343</v>
      </c>
    </row>
    <row r="2233" spans="1:3" ht="12.75">
      <c r="A2233" t="s">
        <v>5349</v>
      </c>
      <c r="B2233" t="s">
        <v>4447</v>
      </c>
      <c r="C2233" t="s">
        <v>5343</v>
      </c>
    </row>
    <row r="2234" spans="1:3" ht="12.75">
      <c r="A2234" t="s">
        <v>5350</v>
      </c>
      <c r="B2234" t="s">
        <v>4447</v>
      </c>
      <c r="C2234" t="s">
        <v>5343</v>
      </c>
    </row>
    <row r="2235" spans="1:3" ht="12.75">
      <c r="A2235" t="s">
        <v>5351</v>
      </c>
      <c r="B2235" t="s">
        <v>4447</v>
      </c>
      <c r="C2235" t="s">
        <v>5343</v>
      </c>
    </row>
    <row r="2236" spans="1:3" ht="12.75">
      <c r="A2236" t="s">
        <v>5352</v>
      </c>
      <c r="B2236" t="s">
        <v>4447</v>
      </c>
      <c r="C2236" t="s">
        <v>5343</v>
      </c>
    </row>
    <row r="2237" spans="1:3" ht="12.75">
      <c r="A2237" t="s">
        <v>5353</v>
      </c>
      <c r="B2237" t="s">
        <v>4447</v>
      </c>
      <c r="C2237" t="s">
        <v>5343</v>
      </c>
    </row>
    <row r="2238" spans="1:3" ht="12.75">
      <c r="A2238" t="s">
        <v>5354</v>
      </c>
      <c r="B2238" t="s">
        <v>4447</v>
      </c>
      <c r="C2238" t="s">
        <v>5343</v>
      </c>
    </row>
    <row r="2239" spans="1:3" ht="12.75">
      <c r="A2239" t="s">
        <v>5355</v>
      </c>
      <c r="B2239" t="s">
        <v>4447</v>
      </c>
      <c r="C2239" t="s">
        <v>5356</v>
      </c>
    </row>
    <row r="2240" spans="1:3" ht="12.75">
      <c r="A2240" t="s">
        <v>5357</v>
      </c>
      <c r="B2240" t="s">
        <v>4447</v>
      </c>
      <c r="C2240" t="s">
        <v>5343</v>
      </c>
    </row>
    <row r="2241" spans="1:3" ht="12.75">
      <c r="A2241" t="s">
        <v>5358</v>
      </c>
      <c r="B2241" t="s">
        <v>4447</v>
      </c>
      <c r="C2241" t="s">
        <v>5343</v>
      </c>
    </row>
    <row r="2242" spans="1:3" ht="12.75">
      <c r="A2242" t="s">
        <v>5359</v>
      </c>
      <c r="B2242" t="s">
        <v>4447</v>
      </c>
      <c r="C2242" t="s">
        <v>5343</v>
      </c>
    </row>
    <row r="2243" spans="1:3" ht="12.75">
      <c r="A2243" t="s">
        <v>5360</v>
      </c>
      <c r="B2243" t="s">
        <v>4447</v>
      </c>
      <c r="C2243" t="s">
        <v>5343</v>
      </c>
    </row>
    <row r="2244" spans="1:3" ht="12.75">
      <c r="A2244" t="s">
        <v>5361</v>
      </c>
      <c r="B2244" t="s">
        <v>4447</v>
      </c>
      <c r="C2244" t="s">
        <v>5343</v>
      </c>
    </row>
    <row r="2245" spans="1:3" ht="12.75">
      <c r="A2245" t="s">
        <v>5362</v>
      </c>
      <c r="B2245" t="s">
        <v>4447</v>
      </c>
      <c r="C2245" t="s">
        <v>5343</v>
      </c>
    </row>
    <row r="2246" spans="1:2" ht="12.75">
      <c r="A2246" t="s">
        <v>5363</v>
      </c>
      <c r="B2246" t="s">
        <v>4447</v>
      </c>
    </row>
    <row r="2247" spans="1:2" ht="12.75">
      <c r="A2247" t="s">
        <v>5364</v>
      </c>
      <c r="B2247" t="s">
        <v>4447</v>
      </c>
    </row>
    <row r="2248" spans="1:2" ht="12.75">
      <c r="A2248" t="s">
        <v>5365</v>
      </c>
      <c r="B2248" t="s">
        <v>4447</v>
      </c>
    </row>
    <row r="2249" spans="1:2" ht="12.75">
      <c r="A2249" t="s">
        <v>5366</v>
      </c>
      <c r="B2249" t="s">
        <v>4447</v>
      </c>
    </row>
    <row r="2250" spans="1:3" ht="12.75">
      <c r="A2250" t="s">
        <v>5367</v>
      </c>
      <c r="B2250" t="s">
        <v>4447</v>
      </c>
      <c r="C2250" t="s">
        <v>5343</v>
      </c>
    </row>
    <row r="2251" spans="1:2" ht="12.75">
      <c r="A2251" t="s">
        <v>5368</v>
      </c>
      <c r="B2251" t="s">
        <v>4447</v>
      </c>
    </row>
    <row r="2252" spans="1:3" ht="12.75">
      <c r="A2252" t="s">
        <v>5369</v>
      </c>
      <c r="B2252" t="s">
        <v>4447</v>
      </c>
      <c r="C2252" t="s">
        <v>5343</v>
      </c>
    </row>
    <row r="2253" spans="1:2" ht="12.75">
      <c r="A2253" t="s">
        <v>5370</v>
      </c>
      <c r="B2253" t="s">
        <v>4447</v>
      </c>
    </row>
    <row r="2254" spans="1:2" ht="12.75">
      <c r="A2254" t="s">
        <v>5371</v>
      </c>
      <c r="B2254" t="s">
        <v>4447</v>
      </c>
    </row>
    <row r="2255" spans="1:2" ht="12.75">
      <c r="A2255" t="s">
        <v>5372</v>
      </c>
      <c r="B2255" t="s">
        <v>4447</v>
      </c>
    </row>
    <row r="2256" spans="1:2" ht="12.75">
      <c r="A2256" t="s">
        <v>5373</v>
      </c>
      <c r="B2256" t="s">
        <v>4447</v>
      </c>
    </row>
    <row r="2257" spans="1:2" ht="12.75">
      <c r="A2257" t="s">
        <v>5374</v>
      </c>
      <c r="B2257" t="s">
        <v>4447</v>
      </c>
    </row>
    <row r="2258" spans="1:3" ht="12.75">
      <c r="A2258" t="s">
        <v>5375</v>
      </c>
      <c r="B2258" t="s">
        <v>4447</v>
      </c>
      <c r="C2258" t="s">
        <v>5343</v>
      </c>
    </row>
    <row r="2259" spans="1:2" ht="12.75">
      <c r="A2259" t="s">
        <v>5376</v>
      </c>
      <c r="B2259" t="s">
        <v>4447</v>
      </c>
    </row>
    <row r="2260" spans="1:2" ht="12.75">
      <c r="A2260" t="s">
        <v>5377</v>
      </c>
      <c r="B2260" t="s">
        <v>4447</v>
      </c>
    </row>
    <row r="2261" spans="1:3" ht="12.75">
      <c r="A2261" t="s">
        <v>5378</v>
      </c>
      <c r="B2261" t="s">
        <v>4447</v>
      </c>
      <c r="C2261" t="s">
        <v>5343</v>
      </c>
    </row>
    <row r="2262" spans="1:3" ht="12.75">
      <c r="A2262" t="s">
        <v>5379</v>
      </c>
      <c r="B2262" t="s">
        <v>4447</v>
      </c>
      <c r="C2262" t="s">
        <v>5343</v>
      </c>
    </row>
    <row r="2263" spans="1:3" ht="12.75">
      <c r="A2263" t="s">
        <v>5380</v>
      </c>
      <c r="B2263" t="s">
        <v>4447</v>
      </c>
      <c r="C2263" t="s">
        <v>5381</v>
      </c>
    </row>
    <row r="2264" spans="1:3" ht="12.75">
      <c r="A2264" t="s">
        <v>5382</v>
      </c>
      <c r="B2264" t="s">
        <v>4447</v>
      </c>
      <c r="C2264" t="s">
        <v>5381</v>
      </c>
    </row>
    <row r="2265" spans="1:3" ht="12.75">
      <c r="A2265" t="s">
        <v>5383</v>
      </c>
      <c r="B2265" t="s">
        <v>4447</v>
      </c>
      <c r="C2265" t="s">
        <v>5381</v>
      </c>
    </row>
    <row r="2266" spans="1:3" ht="12.75">
      <c r="A2266" t="s">
        <v>5384</v>
      </c>
      <c r="B2266" t="s">
        <v>4447</v>
      </c>
      <c r="C2266" t="s">
        <v>5381</v>
      </c>
    </row>
    <row r="2267" spans="1:3" ht="12.75">
      <c r="A2267" t="s">
        <v>5385</v>
      </c>
      <c r="B2267" t="s">
        <v>4447</v>
      </c>
      <c r="C2267" t="s">
        <v>5386</v>
      </c>
    </row>
    <row r="2268" spans="1:3" ht="12.75">
      <c r="A2268" t="s">
        <v>5387</v>
      </c>
      <c r="B2268" t="s">
        <v>4447</v>
      </c>
      <c r="C2268" t="s">
        <v>5386</v>
      </c>
    </row>
    <row r="2269" spans="1:3" ht="12.75">
      <c r="A2269" t="s">
        <v>5388</v>
      </c>
      <c r="B2269" t="s">
        <v>4447</v>
      </c>
      <c r="C2269" t="s">
        <v>5386</v>
      </c>
    </row>
    <row r="2270" spans="1:3" ht="12.75">
      <c r="A2270" t="s">
        <v>5389</v>
      </c>
      <c r="B2270" t="s">
        <v>4447</v>
      </c>
      <c r="C2270" t="s">
        <v>5386</v>
      </c>
    </row>
    <row r="2271" spans="1:3" ht="12.75">
      <c r="A2271" t="s">
        <v>5390</v>
      </c>
      <c r="B2271" t="s">
        <v>4447</v>
      </c>
      <c r="C2271" t="s">
        <v>5386</v>
      </c>
    </row>
    <row r="2272" spans="1:3" ht="12.75">
      <c r="A2272" t="s">
        <v>5391</v>
      </c>
      <c r="B2272" t="s">
        <v>4447</v>
      </c>
      <c r="C2272" t="s">
        <v>5392</v>
      </c>
    </row>
    <row r="2273" spans="1:3" ht="12.75">
      <c r="A2273" t="s">
        <v>5393</v>
      </c>
      <c r="B2273" t="s">
        <v>4447</v>
      </c>
      <c r="C2273" t="s">
        <v>5392</v>
      </c>
    </row>
    <row r="2274" spans="1:3" ht="12.75">
      <c r="A2274" t="s">
        <v>5394</v>
      </c>
      <c r="B2274" t="s">
        <v>4447</v>
      </c>
      <c r="C2274" t="s">
        <v>5392</v>
      </c>
    </row>
    <row r="2275" spans="1:3" ht="12.75">
      <c r="A2275" t="s">
        <v>5395</v>
      </c>
      <c r="B2275" t="s">
        <v>4447</v>
      </c>
      <c r="C2275" t="s">
        <v>5392</v>
      </c>
    </row>
    <row r="2276" spans="1:3" ht="12.75">
      <c r="A2276" t="s">
        <v>5396</v>
      </c>
      <c r="B2276" t="s">
        <v>4447</v>
      </c>
      <c r="C2276" t="s">
        <v>5392</v>
      </c>
    </row>
    <row r="2277" spans="1:3" ht="12.75">
      <c r="A2277" t="s">
        <v>5397</v>
      </c>
      <c r="B2277" t="s">
        <v>4447</v>
      </c>
      <c r="C2277" t="s">
        <v>5392</v>
      </c>
    </row>
    <row r="2278" spans="1:3" ht="12.75">
      <c r="A2278" t="s">
        <v>5398</v>
      </c>
      <c r="B2278" t="s">
        <v>4447</v>
      </c>
      <c r="C2278" t="s">
        <v>5392</v>
      </c>
    </row>
    <row r="2279" spans="1:3" ht="12.75">
      <c r="A2279" t="s">
        <v>5399</v>
      </c>
      <c r="B2279" t="s">
        <v>4447</v>
      </c>
      <c r="C2279" t="s">
        <v>5392</v>
      </c>
    </row>
    <row r="2280" spans="1:3" ht="12.75">
      <c r="A2280" t="s">
        <v>5400</v>
      </c>
      <c r="B2280" t="s">
        <v>4447</v>
      </c>
      <c r="C2280" t="s">
        <v>5392</v>
      </c>
    </row>
    <row r="2281" spans="1:3" ht="12.75">
      <c r="A2281" t="s">
        <v>5401</v>
      </c>
      <c r="B2281" t="s">
        <v>4447</v>
      </c>
      <c r="C2281" t="s">
        <v>5392</v>
      </c>
    </row>
    <row r="2282" spans="1:3" ht="12.75">
      <c r="A2282" t="s">
        <v>5402</v>
      </c>
      <c r="B2282" t="s">
        <v>4447</v>
      </c>
      <c r="C2282" t="s">
        <v>5392</v>
      </c>
    </row>
    <row r="2283" spans="1:3" ht="12.75">
      <c r="A2283" t="s">
        <v>5403</v>
      </c>
      <c r="B2283" t="s">
        <v>4447</v>
      </c>
      <c r="C2283" t="s">
        <v>5392</v>
      </c>
    </row>
    <row r="2284" spans="1:3" ht="12.75">
      <c r="A2284" t="s">
        <v>5404</v>
      </c>
      <c r="B2284" t="s">
        <v>4447</v>
      </c>
      <c r="C2284" t="s">
        <v>5392</v>
      </c>
    </row>
    <row r="2285" spans="1:3" ht="12.75">
      <c r="A2285" t="s">
        <v>5405</v>
      </c>
      <c r="B2285" t="s">
        <v>4447</v>
      </c>
      <c r="C2285" t="s">
        <v>5392</v>
      </c>
    </row>
    <row r="2286" spans="1:3" ht="12.75">
      <c r="A2286" t="s">
        <v>5406</v>
      </c>
      <c r="B2286" t="s">
        <v>4447</v>
      </c>
      <c r="C2286" t="s">
        <v>5392</v>
      </c>
    </row>
    <row r="2287" spans="1:3" ht="12.75">
      <c r="A2287" t="s">
        <v>5407</v>
      </c>
      <c r="B2287" t="s">
        <v>4447</v>
      </c>
      <c r="C2287" t="s">
        <v>5392</v>
      </c>
    </row>
    <row r="2288" spans="1:3" ht="12.75">
      <c r="A2288" t="s">
        <v>5408</v>
      </c>
      <c r="B2288" t="s">
        <v>4447</v>
      </c>
      <c r="C2288" t="s">
        <v>5392</v>
      </c>
    </row>
    <row r="2289" spans="1:2" ht="12.75">
      <c r="A2289" t="s">
        <v>5409</v>
      </c>
      <c r="B2289" t="s">
        <v>4447</v>
      </c>
    </row>
    <row r="2290" spans="1:3" ht="12.75">
      <c r="A2290" t="s">
        <v>5410</v>
      </c>
      <c r="B2290" t="s">
        <v>4447</v>
      </c>
      <c r="C2290" t="s">
        <v>5392</v>
      </c>
    </row>
    <row r="2291" spans="1:3" ht="12.75">
      <c r="A2291" t="s">
        <v>5411</v>
      </c>
      <c r="B2291" t="s">
        <v>4447</v>
      </c>
      <c r="C2291" t="s">
        <v>5392</v>
      </c>
    </row>
    <row r="2292" spans="1:3" ht="12.75">
      <c r="A2292" t="s">
        <v>5412</v>
      </c>
      <c r="B2292" t="s">
        <v>4447</v>
      </c>
      <c r="C2292" t="s">
        <v>5392</v>
      </c>
    </row>
    <row r="2293" spans="1:3" ht="12.75">
      <c r="A2293" t="s">
        <v>5413</v>
      </c>
      <c r="B2293" t="s">
        <v>4447</v>
      </c>
      <c r="C2293" t="s">
        <v>5392</v>
      </c>
    </row>
    <row r="2294" spans="1:3" ht="12.75">
      <c r="A2294" t="s">
        <v>5414</v>
      </c>
      <c r="B2294" t="s">
        <v>4447</v>
      </c>
      <c r="C2294" t="s">
        <v>5392</v>
      </c>
    </row>
    <row r="2295" spans="1:3" ht="12.75">
      <c r="A2295" t="s">
        <v>5415</v>
      </c>
      <c r="B2295" t="s">
        <v>4447</v>
      </c>
      <c r="C2295" t="s">
        <v>5392</v>
      </c>
    </row>
    <row r="2296" spans="1:3" ht="12.75">
      <c r="A2296" t="s">
        <v>5416</v>
      </c>
      <c r="B2296" t="s">
        <v>4447</v>
      </c>
      <c r="C2296" t="s">
        <v>5392</v>
      </c>
    </row>
    <row r="2297" spans="1:3" ht="12.75">
      <c r="A2297" t="s">
        <v>5417</v>
      </c>
      <c r="B2297" t="s">
        <v>4447</v>
      </c>
      <c r="C2297" t="s">
        <v>5392</v>
      </c>
    </row>
    <row r="2298" spans="1:3" ht="12.75">
      <c r="A2298" t="s">
        <v>5418</v>
      </c>
      <c r="B2298" t="s">
        <v>4447</v>
      </c>
      <c r="C2298" t="s">
        <v>5392</v>
      </c>
    </row>
    <row r="2299" spans="1:2" ht="12.75">
      <c r="A2299" t="s">
        <v>5419</v>
      </c>
      <c r="B2299" t="s">
        <v>4447</v>
      </c>
    </row>
    <row r="2300" spans="1:2" ht="12.75">
      <c r="A2300" t="s">
        <v>5420</v>
      </c>
      <c r="B2300" t="s">
        <v>4447</v>
      </c>
    </row>
    <row r="2301" spans="1:2" ht="12.75">
      <c r="A2301" t="s">
        <v>5421</v>
      </c>
      <c r="B2301" t="s">
        <v>4447</v>
      </c>
    </row>
    <row r="2302" spans="1:2" ht="12.75">
      <c r="A2302" t="s">
        <v>5422</v>
      </c>
      <c r="B2302" t="s">
        <v>4447</v>
      </c>
    </row>
    <row r="2303" spans="1:3" ht="12.75">
      <c r="A2303" t="s">
        <v>5423</v>
      </c>
      <c r="B2303" t="s">
        <v>4447</v>
      </c>
      <c r="C2303" t="s">
        <v>5392</v>
      </c>
    </row>
    <row r="2304" spans="1:2" ht="12.75">
      <c r="A2304" t="s">
        <v>5424</v>
      </c>
      <c r="B2304" t="s">
        <v>4447</v>
      </c>
    </row>
    <row r="2305" spans="1:3" ht="12.75">
      <c r="A2305" t="s">
        <v>5425</v>
      </c>
      <c r="B2305" t="s">
        <v>4447</v>
      </c>
      <c r="C2305" t="s">
        <v>5392</v>
      </c>
    </row>
    <row r="2306" spans="1:3" ht="12.75">
      <c r="A2306" t="s">
        <v>5426</v>
      </c>
      <c r="B2306" t="s">
        <v>4447</v>
      </c>
      <c r="C2306" t="s">
        <v>5392</v>
      </c>
    </row>
    <row r="2307" spans="1:2" ht="12.75">
      <c r="A2307" t="s">
        <v>5427</v>
      </c>
      <c r="B2307" t="s">
        <v>4447</v>
      </c>
    </row>
    <row r="2308" spans="1:2" ht="12.75">
      <c r="A2308" t="s">
        <v>5428</v>
      </c>
      <c r="B2308" t="s">
        <v>4447</v>
      </c>
    </row>
    <row r="2309" spans="1:2" ht="12.75">
      <c r="A2309" t="s">
        <v>5429</v>
      </c>
      <c r="B2309" t="s">
        <v>4447</v>
      </c>
    </row>
    <row r="2310" spans="1:2" ht="12.75">
      <c r="A2310" t="s">
        <v>5430</v>
      </c>
      <c r="B2310" t="s">
        <v>4447</v>
      </c>
    </row>
    <row r="2311" spans="1:2" ht="12.75">
      <c r="A2311" t="s">
        <v>5431</v>
      </c>
      <c r="B2311" t="s">
        <v>4447</v>
      </c>
    </row>
    <row r="2312" spans="1:2" ht="12.75">
      <c r="A2312" t="s">
        <v>5432</v>
      </c>
      <c r="B2312" t="s">
        <v>4447</v>
      </c>
    </row>
    <row r="2313" spans="1:2" ht="12.75">
      <c r="A2313" t="s">
        <v>5433</v>
      </c>
      <c r="B2313" t="s">
        <v>4447</v>
      </c>
    </row>
    <row r="2314" spans="1:2" ht="12.75">
      <c r="A2314" t="s">
        <v>5434</v>
      </c>
      <c r="B2314" t="s">
        <v>4447</v>
      </c>
    </row>
    <row r="2315" spans="1:2" ht="12.75">
      <c r="A2315" t="s">
        <v>5435</v>
      </c>
      <c r="B2315" t="s">
        <v>4447</v>
      </c>
    </row>
    <row r="2316" spans="1:2" ht="12.75">
      <c r="A2316" t="s">
        <v>5436</v>
      </c>
      <c r="B2316" t="s">
        <v>4447</v>
      </c>
    </row>
    <row r="2317" spans="1:2" ht="12.75">
      <c r="A2317" t="s">
        <v>5437</v>
      </c>
      <c r="B2317" t="s">
        <v>4447</v>
      </c>
    </row>
    <row r="2318" spans="1:2" ht="12.75">
      <c r="A2318" t="s">
        <v>5438</v>
      </c>
      <c r="B2318" t="s">
        <v>4447</v>
      </c>
    </row>
    <row r="2319" spans="1:2" ht="12.75">
      <c r="A2319" t="s">
        <v>5439</v>
      </c>
      <c r="B2319" t="s">
        <v>4447</v>
      </c>
    </row>
    <row r="2320" spans="1:3" ht="12.75">
      <c r="A2320" t="s">
        <v>5440</v>
      </c>
      <c r="B2320" t="s">
        <v>4447</v>
      </c>
      <c r="C2320" t="s">
        <v>5381</v>
      </c>
    </row>
    <row r="2321" spans="1:3" ht="12.75">
      <c r="A2321" t="s">
        <v>5441</v>
      </c>
      <c r="B2321" t="s">
        <v>4447</v>
      </c>
      <c r="C2321" t="s">
        <v>5381</v>
      </c>
    </row>
    <row r="2322" spans="1:3" ht="12.75">
      <c r="A2322" t="s">
        <v>5442</v>
      </c>
      <c r="B2322" t="s">
        <v>4447</v>
      </c>
      <c r="C2322" t="s">
        <v>5381</v>
      </c>
    </row>
    <row r="2323" spans="1:2" ht="12.75">
      <c r="A2323" t="s">
        <v>5443</v>
      </c>
      <c r="B2323" t="s">
        <v>4447</v>
      </c>
    </row>
    <row r="2324" spans="1:2" ht="12.75">
      <c r="A2324" t="s">
        <v>5444</v>
      </c>
      <c r="B2324" t="s">
        <v>4447</v>
      </c>
    </row>
    <row r="2325" spans="1:2" ht="12.75">
      <c r="A2325" t="s">
        <v>5445</v>
      </c>
      <c r="B2325" t="s">
        <v>4447</v>
      </c>
    </row>
    <row r="2326" spans="1:2" ht="12.75">
      <c r="A2326" t="s">
        <v>5446</v>
      </c>
      <c r="B2326" t="s">
        <v>4447</v>
      </c>
    </row>
    <row r="2327" spans="1:3" ht="12.75">
      <c r="A2327" t="s">
        <v>5447</v>
      </c>
      <c r="B2327" t="s">
        <v>4447</v>
      </c>
      <c r="C2327" t="s">
        <v>5381</v>
      </c>
    </row>
    <row r="2328" spans="1:3" ht="12.75">
      <c r="A2328" t="s">
        <v>5448</v>
      </c>
      <c r="B2328" t="s">
        <v>4447</v>
      </c>
      <c r="C2328" t="s">
        <v>5449</v>
      </c>
    </row>
    <row r="2329" spans="1:3" ht="12.75">
      <c r="A2329" t="s">
        <v>5450</v>
      </c>
      <c r="B2329" t="s">
        <v>4447</v>
      </c>
      <c r="C2329" t="s">
        <v>5449</v>
      </c>
    </row>
    <row r="2330" spans="1:3" ht="12.75">
      <c r="A2330" t="s">
        <v>5451</v>
      </c>
      <c r="B2330" t="s">
        <v>4447</v>
      </c>
      <c r="C2330" t="s">
        <v>5449</v>
      </c>
    </row>
    <row r="2331" spans="1:3" ht="12.75">
      <c r="A2331" t="s">
        <v>5452</v>
      </c>
      <c r="B2331" t="s">
        <v>4447</v>
      </c>
      <c r="C2331" t="s">
        <v>5449</v>
      </c>
    </row>
    <row r="2332" spans="1:3" ht="12.75">
      <c r="A2332" t="s">
        <v>5453</v>
      </c>
      <c r="B2332" t="s">
        <v>4447</v>
      </c>
      <c r="C2332" t="s">
        <v>5449</v>
      </c>
    </row>
    <row r="2333" spans="1:3" ht="12.75">
      <c r="A2333" t="s">
        <v>5454</v>
      </c>
      <c r="B2333" t="s">
        <v>4447</v>
      </c>
      <c r="C2333" t="s">
        <v>5449</v>
      </c>
    </row>
    <row r="2334" spans="1:3" ht="12.75">
      <c r="A2334" t="s">
        <v>5455</v>
      </c>
      <c r="B2334" t="s">
        <v>4447</v>
      </c>
      <c r="C2334" t="s">
        <v>5449</v>
      </c>
    </row>
    <row r="2335" spans="1:3" ht="12.75">
      <c r="A2335" t="s">
        <v>5456</v>
      </c>
      <c r="B2335" t="s">
        <v>4447</v>
      </c>
      <c r="C2335" t="s">
        <v>5449</v>
      </c>
    </row>
    <row r="2336" spans="1:3" ht="12.75">
      <c r="A2336" t="s">
        <v>5457</v>
      </c>
      <c r="B2336" t="s">
        <v>4447</v>
      </c>
      <c r="C2336" t="s">
        <v>5449</v>
      </c>
    </row>
    <row r="2337" spans="1:3" ht="12.75">
      <c r="A2337" t="s">
        <v>5458</v>
      </c>
      <c r="B2337" t="s">
        <v>4447</v>
      </c>
      <c r="C2337" t="s">
        <v>5449</v>
      </c>
    </row>
    <row r="2338" spans="1:3" ht="12.75">
      <c r="A2338" t="s">
        <v>5459</v>
      </c>
      <c r="B2338" t="s">
        <v>4447</v>
      </c>
      <c r="C2338" t="s">
        <v>5449</v>
      </c>
    </row>
    <row r="2339" spans="1:3" ht="12.75">
      <c r="A2339" t="s">
        <v>5460</v>
      </c>
      <c r="B2339" t="s">
        <v>4447</v>
      </c>
      <c r="C2339" t="s">
        <v>5449</v>
      </c>
    </row>
    <row r="2340" spans="1:3" ht="12.75">
      <c r="A2340" t="s">
        <v>5461</v>
      </c>
      <c r="B2340" t="s">
        <v>4447</v>
      </c>
      <c r="C2340" t="s">
        <v>5449</v>
      </c>
    </row>
    <row r="2341" spans="1:3" ht="12.75">
      <c r="A2341" t="s">
        <v>5462</v>
      </c>
      <c r="B2341" t="s">
        <v>4447</v>
      </c>
      <c r="C2341" t="s">
        <v>5449</v>
      </c>
    </row>
    <row r="2342" spans="1:3" ht="12.75">
      <c r="A2342" t="s">
        <v>5463</v>
      </c>
      <c r="B2342" t="s">
        <v>4447</v>
      </c>
      <c r="C2342" t="s">
        <v>5449</v>
      </c>
    </row>
    <row r="2343" spans="1:3" ht="12.75">
      <c r="A2343" t="s">
        <v>5464</v>
      </c>
      <c r="B2343" t="s">
        <v>4447</v>
      </c>
      <c r="C2343" t="s">
        <v>5449</v>
      </c>
    </row>
    <row r="2344" spans="1:3" ht="12.75">
      <c r="A2344" t="s">
        <v>5465</v>
      </c>
      <c r="B2344" t="s">
        <v>4447</v>
      </c>
      <c r="C2344" t="s">
        <v>5449</v>
      </c>
    </row>
    <row r="2345" spans="1:3" ht="12.75">
      <c r="A2345" t="s">
        <v>5466</v>
      </c>
      <c r="B2345" t="s">
        <v>4447</v>
      </c>
      <c r="C2345" t="s">
        <v>5449</v>
      </c>
    </row>
    <row r="2346" spans="1:3" ht="12.75">
      <c r="A2346" t="s">
        <v>5467</v>
      </c>
      <c r="B2346" t="s">
        <v>4447</v>
      </c>
      <c r="C2346" t="s">
        <v>5449</v>
      </c>
    </row>
    <row r="2347" spans="1:3" ht="12.75">
      <c r="A2347" t="s">
        <v>5468</v>
      </c>
      <c r="B2347" t="s">
        <v>4447</v>
      </c>
      <c r="C2347" t="s">
        <v>5449</v>
      </c>
    </row>
    <row r="2348" spans="1:3" ht="12.75">
      <c r="A2348" t="s">
        <v>5469</v>
      </c>
      <c r="B2348" t="s">
        <v>4447</v>
      </c>
      <c r="C2348" t="s">
        <v>5449</v>
      </c>
    </row>
    <row r="2349" spans="1:3" ht="12.75">
      <c r="A2349" t="s">
        <v>5470</v>
      </c>
      <c r="B2349" t="s">
        <v>4447</v>
      </c>
      <c r="C2349" t="s">
        <v>5449</v>
      </c>
    </row>
    <row r="2350" spans="1:3" ht="12.75">
      <c r="A2350" t="s">
        <v>5471</v>
      </c>
      <c r="B2350" t="s">
        <v>4447</v>
      </c>
      <c r="C2350" t="s">
        <v>5449</v>
      </c>
    </row>
    <row r="2351" spans="1:3" ht="12.75">
      <c r="A2351" t="s">
        <v>5472</v>
      </c>
      <c r="B2351" t="s">
        <v>4447</v>
      </c>
      <c r="C2351" t="s">
        <v>5449</v>
      </c>
    </row>
    <row r="2352" spans="1:3" ht="12.75">
      <c r="A2352" t="s">
        <v>5473</v>
      </c>
      <c r="B2352" t="s">
        <v>4447</v>
      </c>
      <c r="C2352" t="s">
        <v>5449</v>
      </c>
    </row>
    <row r="2353" spans="1:3" ht="12.75">
      <c r="A2353" t="s">
        <v>5474</v>
      </c>
      <c r="B2353" t="s">
        <v>4447</v>
      </c>
      <c r="C2353" t="s">
        <v>5449</v>
      </c>
    </row>
    <row r="2354" spans="1:3" ht="12.75">
      <c r="A2354" t="s">
        <v>5475</v>
      </c>
      <c r="B2354" t="s">
        <v>4447</v>
      </c>
      <c r="C2354" t="s">
        <v>5449</v>
      </c>
    </row>
    <row r="2355" spans="1:3" ht="12.75">
      <c r="A2355" t="s">
        <v>5476</v>
      </c>
      <c r="B2355" t="s">
        <v>4447</v>
      </c>
      <c r="C2355" t="s">
        <v>5449</v>
      </c>
    </row>
    <row r="2356" spans="1:3" ht="12.75">
      <c r="A2356" t="s">
        <v>5477</v>
      </c>
      <c r="B2356" t="s">
        <v>4447</v>
      </c>
      <c r="C2356" t="s">
        <v>5449</v>
      </c>
    </row>
    <row r="2357" spans="1:3" ht="12.75">
      <c r="A2357" t="s">
        <v>5478</v>
      </c>
      <c r="B2357" t="s">
        <v>4447</v>
      </c>
      <c r="C2357" t="s">
        <v>5449</v>
      </c>
    </row>
    <row r="2358" spans="1:3" ht="12.75">
      <c r="A2358" t="s">
        <v>5479</v>
      </c>
      <c r="B2358" t="s">
        <v>4447</v>
      </c>
      <c r="C2358" t="s">
        <v>5449</v>
      </c>
    </row>
    <row r="2359" spans="1:3" ht="12.75">
      <c r="A2359" t="s">
        <v>5480</v>
      </c>
      <c r="B2359" t="s">
        <v>4447</v>
      </c>
      <c r="C2359" t="s">
        <v>5449</v>
      </c>
    </row>
    <row r="2360" spans="1:3" ht="12.75">
      <c r="A2360" t="s">
        <v>5481</v>
      </c>
      <c r="B2360" t="s">
        <v>4447</v>
      </c>
      <c r="C2360" t="s">
        <v>5449</v>
      </c>
    </row>
    <row r="2361" spans="1:3" ht="12.75">
      <c r="A2361" t="s">
        <v>5482</v>
      </c>
      <c r="B2361" t="s">
        <v>4447</v>
      </c>
      <c r="C2361" t="s">
        <v>5449</v>
      </c>
    </row>
    <row r="2362" spans="1:3" ht="12.75">
      <c r="A2362" t="s">
        <v>5483</v>
      </c>
      <c r="B2362" t="s">
        <v>4447</v>
      </c>
      <c r="C2362" t="s">
        <v>5449</v>
      </c>
    </row>
    <row r="2363" spans="1:3" ht="12.75">
      <c r="A2363" t="s">
        <v>5484</v>
      </c>
      <c r="B2363" t="s">
        <v>4447</v>
      </c>
      <c r="C2363" t="s">
        <v>5449</v>
      </c>
    </row>
    <row r="2364" spans="1:3" ht="12.75">
      <c r="A2364" t="s">
        <v>5485</v>
      </c>
      <c r="B2364" t="s">
        <v>4447</v>
      </c>
      <c r="C2364" t="s">
        <v>5486</v>
      </c>
    </row>
    <row r="2365" spans="1:3" ht="12.75">
      <c r="A2365" t="s">
        <v>5487</v>
      </c>
      <c r="B2365" t="s">
        <v>4447</v>
      </c>
      <c r="C2365" t="s">
        <v>5486</v>
      </c>
    </row>
    <row r="2366" spans="1:3" ht="12.75">
      <c r="A2366" t="s">
        <v>5488</v>
      </c>
      <c r="B2366" t="s">
        <v>4447</v>
      </c>
      <c r="C2366" t="s">
        <v>5486</v>
      </c>
    </row>
    <row r="2367" spans="1:3" ht="12.75">
      <c r="A2367" t="s">
        <v>5489</v>
      </c>
      <c r="B2367" t="s">
        <v>4447</v>
      </c>
      <c r="C2367" t="s">
        <v>5486</v>
      </c>
    </row>
    <row r="2368" spans="1:3" ht="12.75">
      <c r="A2368" t="s">
        <v>5490</v>
      </c>
      <c r="B2368" t="s">
        <v>4447</v>
      </c>
      <c r="C2368" t="s">
        <v>5486</v>
      </c>
    </row>
    <row r="2369" spans="1:3" ht="12.75">
      <c r="A2369" t="s">
        <v>5491</v>
      </c>
      <c r="B2369" t="s">
        <v>4447</v>
      </c>
      <c r="C2369" t="s">
        <v>5486</v>
      </c>
    </row>
    <row r="2370" spans="1:3" ht="12.75">
      <c r="A2370" t="s">
        <v>5492</v>
      </c>
      <c r="B2370" t="s">
        <v>4447</v>
      </c>
      <c r="C2370" t="s">
        <v>5486</v>
      </c>
    </row>
    <row r="2371" spans="1:3" ht="12.75">
      <c r="A2371" t="s">
        <v>5493</v>
      </c>
      <c r="B2371" t="s">
        <v>4447</v>
      </c>
      <c r="C2371" t="s">
        <v>5486</v>
      </c>
    </row>
    <row r="2372" spans="1:3" ht="12.75">
      <c r="A2372" t="s">
        <v>5494</v>
      </c>
      <c r="B2372" t="s">
        <v>4447</v>
      </c>
      <c r="C2372" t="s">
        <v>5486</v>
      </c>
    </row>
    <row r="2373" spans="1:3" ht="12.75">
      <c r="A2373" t="s">
        <v>5495</v>
      </c>
      <c r="B2373" t="s">
        <v>4447</v>
      </c>
      <c r="C2373" t="s">
        <v>5486</v>
      </c>
    </row>
    <row r="2374" spans="1:3" ht="12.75">
      <c r="A2374" t="s">
        <v>5496</v>
      </c>
      <c r="B2374" t="s">
        <v>4447</v>
      </c>
      <c r="C2374" t="s">
        <v>5486</v>
      </c>
    </row>
    <row r="2375" spans="1:3" ht="12.75">
      <c r="A2375" t="s">
        <v>5497</v>
      </c>
      <c r="B2375" t="s">
        <v>4447</v>
      </c>
      <c r="C2375" t="s">
        <v>5486</v>
      </c>
    </row>
    <row r="2376" spans="1:3" ht="12.75">
      <c r="A2376" t="s">
        <v>5498</v>
      </c>
      <c r="B2376" t="s">
        <v>4447</v>
      </c>
      <c r="C2376" t="s">
        <v>5486</v>
      </c>
    </row>
    <row r="2377" spans="1:3" ht="12.75">
      <c r="A2377" t="s">
        <v>5499</v>
      </c>
      <c r="B2377" t="s">
        <v>4447</v>
      </c>
      <c r="C2377" t="s">
        <v>5486</v>
      </c>
    </row>
    <row r="2378" spans="1:3" ht="12.75">
      <c r="A2378" t="s">
        <v>5500</v>
      </c>
      <c r="B2378" t="s">
        <v>4447</v>
      </c>
      <c r="C2378" t="s">
        <v>5486</v>
      </c>
    </row>
    <row r="2379" spans="1:3" ht="12.75">
      <c r="A2379" t="s">
        <v>5501</v>
      </c>
      <c r="B2379" t="s">
        <v>4447</v>
      </c>
      <c r="C2379" t="s">
        <v>5486</v>
      </c>
    </row>
    <row r="2380" spans="1:3" ht="12.75">
      <c r="A2380" t="s">
        <v>5502</v>
      </c>
      <c r="B2380" t="s">
        <v>4447</v>
      </c>
      <c r="C2380" t="s">
        <v>5486</v>
      </c>
    </row>
    <row r="2381" spans="1:2" ht="12.75">
      <c r="A2381" t="s">
        <v>5503</v>
      </c>
      <c r="B2381" t="s">
        <v>4447</v>
      </c>
    </row>
    <row r="2382" spans="1:2" ht="12.75">
      <c r="A2382" t="s">
        <v>5504</v>
      </c>
      <c r="B2382" t="s">
        <v>4447</v>
      </c>
    </row>
    <row r="2383" spans="1:2" ht="12.75">
      <c r="A2383" t="s">
        <v>5505</v>
      </c>
      <c r="B2383" t="s">
        <v>4447</v>
      </c>
    </row>
    <row r="2384" spans="1:2" ht="12.75">
      <c r="A2384" t="s">
        <v>5506</v>
      </c>
      <c r="B2384" t="s">
        <v>4447</v>
      </c>
    </row>
    <row r="2385" spans="1:2" ht="12.75">
      <c r="A2385" t="s">
        <v>5507</v>
      </c>
      <c r="B2385" t="s">
        <v>4447</v>
      </c>
    </row>
    <row r="2386" spans="1:3" ht="12.75">
      <c r="A2386" t="s">
        <v>5508</v>
      </c>
      <c r="B2386" t="s">
        <v>4447</v>
      </c>
      <c r="C2386" t="s">
        <v>5486</v>
      </c>
    </row>
    <row r="2387" spans="1:3" ht="12.75">
      <c r="A2387" t="s">
        <v>5509</v>
      </c>
      <c r="B2387" t="s">
        <v>4447</v>
      </c>
      <c r="C2387" t="s">
        <v>5486</v>
      </c>
    </row>
    <row r="2388" spans="1:3" ht="12.75">
      <c r="A2388" t="s">
        <v>5510</v>
      </c>
      <c r="B2388" t="s">
        <v>4447</v>
      </c>
      <c r="C2388" t="s">
        <v>5486</v>
      </c>
    </row>
    <row r="2389" spans="1:3" ht="12.75">
      <c r="A2389" t="s">
        <v>5511</v>
      </c>
      <c r="B2389" t="s">
        <v>4447</v>
      </c>
      <c r="C2389" t="s">
        <v>5486</v>
      </c>
    </row>
    <row r="2390" spans="1:3" ht="12.75">
      <c r="A2390" t="s">
        <v>5512</v>
      </c>
      <c r="B2390" t="s">
        <v>4447</v>
      </c>
      <c r="C2390" t="s">
        <v>5486</v>
      </c>
    </row>
    <row r="2391" spans="1:3" ht="12.75">
      <c r="A2391" t="s">
        <v>5513</v>
      </c>
      <c r="B2391" t="s">
        <v>4447</v>
      </c>
      <c r="C2391" t="s">
        <v>5486</v>
      </c>
    </row>
    <row r="2392" spans="1:3" ht="12.75">
      <c r="A2392" t="s">
        <v>5514</v>
      </c>
      <c r="B2392" t="s">
        <v>4447</v>
      </c>
      <c r="C2392" t="s">
        <v>5486</v>
      </c>
    </row>
    <row r="2393" spans="1:3" ht="12.75">
      <c r="A2393" t="s">
        <v>5515</v>
      </c>
      <c r="B2393" t="s">
        <v>4447</v>
      </c>
      <c r="C2393" t="s">
        <v>5486</v>
      </c>
    </row>
    <row r="2394" spans="1:3" ht="12.75">
      <c r="A2394" t="s">
        <v>5516</v>
      </c>
      <c r="B2394" t="s">
        <v>4447</v>
      </c>
      <c r="C2394" t="s">
        <v>5486</v>
      </c>
    </row>
    <row r="2395" spans="1:3" ht="12.75">
      <c r="A2395" t="s">
        <v>5517</v>
      </c>
      <c r="B2395" t="s">
        <v>4447</v>
      </c>
      <c r="C2395" t="s">
        <v>5486</v>
      </c>
    </row>
    <row r="2396" spans="1:3" ht="12.75">
      <c r="A2396" t="s">
        <v>5518</v>
      </c>
      <c r="B2396" t="s">
        <v>4447</v>
      </c>
      <c r="C2396" t="s">
        <v>5486</v>
      </c>
    </row>
    <row r="2397" spans="1:3" ht="12.75">
      <c r="A2397" t="s">
        <v>5519</v>
      </c>
      <c r="B2397" t="s">
        <v>4447</v>
      </c>
      <c r="C2397" t="s">
        <v>5486</v>
      </c>
    </row>
    <row r="2398" spans="1:3" ht="12.75">
      <c r="A2398" t="s">
        <v>5520</v>
      </c>
      <c r="B2398" t="s">
        <v>4447</v>
      </c>
      <c r="C2398" t="s">
        <v>5486</v>
      </c>
    </row>
    <row r="2399" spans="1:3" ht="12.75">
      <c r="A2399" t="s">
        <v>5521</v>
      </c>
      <c r="B2399" t="s">
        <v>4447</v>
      </c>
      <c r="C2399" t="s">
        <v>5486</v>
      </c>
    </row>
    <row r="2400" spans="1:3" ht="12.75">
      <c r="A2400" t="s">
        <v>5522</v>
      </c>
      <c r="B2400" t="s">
        <v>4447</v>
      </c>
      <c r="C2400" t="s">
        <v>5486</v>
      </c>
    </row>
    <row r="2401" spans="1:3" ht="12.75">
      <c r="A2401" t="s">
        <v>5523</v>
      </c>
      <c r="B2401" t="s">
        <v>4447</v>
      </c>
      <c r="C2401" t="s">
        <v>5486</v>
      </c>
    </row>
    <row r="2402" spans="1:3" ht="12.75">
      <c r="A2402" t="s">
        <v>5524</v>
      </c>
      <c r="B2402" t="s">
        <v>4447</v>
      </c>
      <c r="C2402" t="s">
        <v>5486</v>
      </c>
    </row>
    <row r="2403" spans="1:3" ht="12.75">
      <c r="A2403" t="s">
        <v>5525</v>
      </c>
      <c r="B2403" t="s">
        <v>4447</v>
      </c>
      <c r="C2403" t="s">
        <v>5486</v>
      </c>
    </row>
    <row r="2404" spans="1:3" ht="12.75">
      <c r="A2404" t="s">
        <v>5526</v>
      </c>
      <c r="B2404" t="s">
        <v>4447</v>
      </c>
      <c r="C2404" t="s">
        <v>5527</v>
      </c>
    </row>
    <row r="2405" spans="1:3" ht="12.75">
      <c r="A2405" t="s">
        <v>5528</v>
      </c>
      <c r="B2405" t="s">
        <v>4447</v>
      </c>
      <c r="C2405" t="s">
        <v>5486</v>
      </c>
    </row>
    <row r="2406" spans="1:3" ht="12.75">
      <c r="A2406" t="s">
        <v>5529</v>
      </c>
      <c r="B2406" t="s">
        <v>4447</v>
      </c>
      <c r="C2406" t="s">
        <v>5486</v>
      </c>
    </row>
    <row r="2407" spans="1:3" ht="12.75">
      <c r="A2407" t="s">
        <v>5530</v>
      </c>
      <c r="B2407" t="s">
        <v>4447</v>
      </c>
      <c r="C2407" t="s">
        <v>5019</v>
      </c>
    </row>
    <row r="2408" spans="1:2" ht="12.75">
      <c r="A2408" t="s">
        <v>5531</v>
      </c>
      <c r="B2408" t="s">
        <v>4447</v>
      </c>
    </row>
    <row r="2409" spans="1:2" ht="12.75">
      <c r="A2409" t="s">
        <v>5532</v>
      </c>
      <c r="B2409" t="s">
        <v>4447</v>
      </c>
    </row>
    <row r="2410" spans="1:2" ht="12.75">
      <c r="A2410" t="s">
        <v>5533</v>
      </c>
      <c r="B2410" t="s">
        <v>4447</v>
      </c>
    </row>
    <row r="2411" spans="1:2" ht="12.75">
      <c r="A2411" t="s">
        <v>5534</v>
      </c>
      <c r="B2411" t="s">
        <v>4447</v>
      </c>
    </row>
    <row r="2412" spans="1:2" ht="12.75">
      <c r="A2412" t="s">
        <v>5535</v>
      </c>
      <c r="B2412" t="s">
        <v>4447</v>
      </c>
    </row>
    <row r="2413" spans="1:2" ht="12.75">
      <c r="A2413" t="s">
        <v>5536</v>
      </c>
      <c r="B2413" t="s">
        <v>4447</v>
      </c>
    </row>
    <row r="2414" spans="1:2" ht="12.75">
      <c r="A2414" t="s">
        <v>5537</v>
      </c>
      <c r="B2414" t="s">
        <v>4447</v>
      </c>
    </row>
    <row r="2415" spans="1:2" ht="12.75">
      <c r="A2415" t="s">
        <v>5538</v>
      </c>
      <c r="B2415" t="s">
        <v>4447</v>
      </c>
    </row>
    <row r="2416" spans="1:2" ht="12.75">
      <c r="A2416" t="s">
        <v>5539</v>
      </c>
      <c r="B2416" t="s">
        <v>4447</v>
      </c>
    </row>
    <row r="2417" spans="1:2" ht="12.75">
      <c r="A2417" t="s">
        <v>5540</v>
      </c>
      <c r="B2417" t="s">
        <v>4447</v>
      </c>
    </row>
    <row r="2418" spans="1:2" ht="12.75">
      <c r="A2418" t="s">
        <v>5541</v>
      </c>
      <c r="B2418" t="s">
        <v>4447</v>
      </c>
    </row>
    <row r="2419" spans="1:2" ht="12.75">
      <c r="A2419" t="s">
        <v>5542</v>
      </c>
      <c r="B2419" t="s">
        <v>4447</v>
      </c>
    </row>
    <row r="2420" spans="1:2" ht="12.75">
      <c r="A2420" t="s">
        <v>5543</v>
      </c>
      <c r="B2420" t="s">
        <v>4447</v>
      </c>
    </row>
    <row r="2421" spans="1:2" ht="12.75">
      <c r="A2421" t="s">
        <v>5544</v>
      </c>
      <c r="B2421" t="s">
        <v>4447</v>
      </c>
    </row>
    <row r="2422" spans="1:2" ht="12.75">
      <c r="A2422" t="s">
        <v>5545</v>
      </c>
      <c r="B2422" t="s">
        <v>4447</v>
      </c>
    </row>
    <row r="2423" spans="1:3" ht="12.75">
      <c r="A2423" t="s">
        <v>5546</v>
      </c>
      <c r="B2423" t="s">
        <v>4447</v>
      </c>
      <c r="C2423" t="s">
        <v>5016</v>
      </c>
    </row>
    <row r="2424" spans="1:2" ht="12.75">
      <c r="A2424" t="s">
        <v>5547</v>
      </c>
      <c r="B2424" t="s">
        <v>4447</v>
      </c>
    </row>
    <row r="2425" spans="1:3" ht="12.75">
      <c r="A2425" t="s">
        <v>5548</v>
      </c>
      <c r="B2425" t="s">
        <v>4447</v>
      </c>
      <c r="C2425" t="s">
        <v>5016</v>
      </c>
    </row>
    <row r="2426" spans="1:3" ht="12.75">
      <c r="A2426" t="s">
        <v>5549</v>
      </c>
      <c r="B2426" t="s">
        <v>4447</v>
      </c>
      <c r="C2426" t="s">
        <v>5016</v>
      </c>
    </row>
    <row r="2427" spans="1:2" ht="12.75">
      <c r="A2427" t="s">
        <v>5550</v>
      </c>
      <c r="B2427" t="s">
        <v>4447</v>
      </c>
    </row>
    <row r="2428" spans="1:2" ht="12.75">
      <c r="A2428" t="s">
        <v>5551</v>
      </c>
      <c r="B2428" t="s">
        <v>4447</v>
      </c>
    </row>
    <row r="2429" spans="1:2" ht="12.75">
      <c r="A2429" t="s">
        <v>5552</v>
      </c>
      <c r="B2429" t="s">
        <v>4447</v>
      </c>
    </row>
    <row r="2430" spans="1:2" ht="12.75">
      <c r="A2430" t="s">
        <v>5553</v>
      </c>
      <c r="B2430" t="s">
        <v>4447</v>
      </c>
    </row>
    <row r="2431" spans="1:2" ht="12.75">
      <c r="A2431" t="s">
        <v>5554</v>
      </c>
      <c r="B2431" t="s">
        <v>4447</v>
      </c>
    </row>
    <row r="2432" spans="1:2" ht="12.75">
      <c r="A2432" t="s">
        <v>5555</v>
      </c>
      <c r="B2432" t="s">
        <v>4447</v>
      </c>
    </row>
    <row r="2433" spans="1:2" ht="12.75">
      <c r="A2433" t="s">
        <v>5556</v>
      </c>
      <c r="B2433" t="s">
        <v>4447</v>
      </c>
    </row>
    <row r="2434" spans="1:2" ht="12.75">
      <c r="A2434" t="s">
        <v>5557</v>
      </c>
      <c r="B2434" t="s">
        <v>4447</v>
      </c>
    </row>
    <row r="2435" spans="1:2" ht="12.75">
      <c r="A2435" t="s">
        <v>5558</v>
      </c>
      <c r="B2435" t="s">
        <v>4447</v>
      </c>
    </row>
    <row r="2436" spans="1:2" ht="12.75">
      <c r="A2436" t="s">
        <v>5559</v>
      </c>
      <c r="B2436" t="s">
        <v>4447</v>
      </c>
    </row>
    <row r="2437" spans="1:3" ht="12.75">
      <c r="A2437" t="s">
        <v>5560</v>
      </c>
      <c r="B2437" t="s">
        <v>4447</v>
      </c>
      <c r="C2437" t="s">
        <v>5561</v>
      </c>
    </row>
    <row r="2438" spans="1:3" ht="12.75">
      <c r="A2438" t="s">
        <v>5562</v>
      </c>
      <c r="B2438" t="s">
        <v>4447</v>
      </c>
      <c r="C2438" t="s">
        <v>5561</v>
      </c>
    </row>
    <row r="2439" spans="1:3" ht="12.75">
      <c r="A2439" t="s">
        <v>5563</v>
      </c>
      <c r="B2439" t="s">
        <v>4447</v>
      </c>
      <c r="C2439" t="s">
        <v>5561</v>
      </c>
    </row>
    <row r="2440" spans="1:3" ht="12.75">
      <c r="A2440" t="s">
        <v>5564</v>
      </c>
      <c r="B2440" t="s">
        <v>4447</v>
      </c>
      <c r="C2440" t="s">
        <v>5561</v>
      </c>
    </row>
    <row r="2441" spans="1:3" ht="12.75">
      <c r="A2441" t="s">
        <v>5565</v>
      </c>
      <c r="B2441" t="s">
        <v>4447</v>
      </c>
      <c r="C2441" t="s">
        <v>5561</v>
      </c>
    </row>
    <row r="2442" spans="1:3" ht="12.75">
      <c r="A2442" t="s">
        <v>5566</v>
      </c>
      <c r="B2442" t="s">
        <v>4447</v>
      </c>
      <c r="C2442" t="s">
        <v>5561</v>
      </c>
    </row>
    <row r="2443" spans="1:3" ht="12.75">
      <c r="A2443" t="s">
        <v>5567</v>
      </c>
      <c r="B2443" t="s">
        <v>4447</v>
      </c>
      <c r="C2443" t="s">
        <v>5561</v>
      </c>
    </row>
    <row r="2444" spans="1:3" ht="12.75">
      <c r="A2444" t="s">
        <v>5568</v>
      </c>
      <c r="B2444" t="s">
        <v>4447</v>
      </c>
      <c r="C2444" t="s">
        <v>5561</v>
      </c>
    </row>
    <row r="2445" spans="1:3" ht="12.75">
      <c r="A2445" t="s">
        <v>5569</v>
      </c>
      <c r="B2445" t="s">
        <v>4447</v>
      </c>
      <c r="C2445" t="s">
        <v>5561</v>
      </c>
    </row>
    <row r="2446" spans="1:3" ht="12.75">
      <c r="A2446" t="s">
        <v>5570</v>
      </c>
      <c r="B2446" t="s">
        <v>4447</v>
      </c>
      <c r="C2446" t="s">
        <v>5561</v>
      </c>
    </row>
    <row r="2447" spans="1:3" ht="12.75">
      <c r="A2447" t="s">
        <v>5571</v>
      </c>
      <c r="B2447" t="s">
        <v>4447</v>
      </c>
      <c r="C2447" t="s">
        <v>5561</v>
      </c>
    </row>
    <row r="2448" spans="1:3" ht="12.75">
      <c r="A2448" t="s">
        <v>5572</v>
      </c>
      <c r="B2448" t="s">
        <v>4447</v>
      </c>
      <c r="C2448" t="s">
        <v>5561</v>
      </c>
    </row>
    <row r="2449" spans="1:3" ht="12.75">
      <c r="A2449" t="s">
        <v>5573</v>
      </c>
      <c r="B2449" t="s">
        <v>4447</v>
      </c>
      <c r="C2449" t="s">
        <v>5561</v>
      </c>
    </row>
    <row r="2450" spans="1:3" ht="12.75">
      <c r="A2450" t="s">
        <v>5574</v>
      </c>
      <c r="B2450" t="s">
        <v>4447</v>
      </c>
      <c r="C2450" t="s">
        <v>5561</v>
      </c>
    </row>
    <row r="2451" spans="1:3" ht="12.75">
      <c r="A2451" t="s">
        <v>5575</v>
      </c>
      <c r="B2451" t="s">
        <v>4447</v>
      </c>
      <c r="C2451" t="s">
        <v>5561</v>
      </c>
    </row>
    <row r="2452" spans="1:3" ht="12.75">
      <c r="A2452" t="s">
        <v>5576</v>
      </c>
      <c r="B2452" t="s">
        <v>4447</v>
      </c>
      <c r="C2452" t="s">
        <v>5561</v>
      </c>
    </row>
    <row r="2453" spans="1:3" ht="12.75">
      <c r="A2453" t="s">
        <v>5577</v>
      </c>
      <c r="B2453" t="s">
        <v>4447</v>
      </c>
      <c r="C2453" t="s">
        <v>5561</v>
      </c>
    </row>
    <row r="2454" spans="1:3" ht="12.75">
      <c r="A2454" t="s">
        <v>5578</v>
      </c>
      <c r="B2454" t="s">
        <v>4447</v>
      </c>
      <c r="C2454" t="s">
        <v>5561</v>
      </c>
    </row>
    <row r="2455" spans="1:3" ht="12.75">
      <c r="A2455" t="s">
        <v>5579</v>
      </c>
      <c r="B2455" t="s">
        <v>4447</v>
      </c>
      <c r="C2455" t="s">
        <v>5561</v>
      </c>
    </row>
    <row r="2456" spans="1:3" ht="12.75">
      <c r="A2456" t="s">
        <v>5580</v>
      </c>
      <c r="B2456" t="s">
        <v>4447</v>
      </c>
      <c r="C2456" t="s">
        <v>4854</v>
      </c>
    </row>
    <row r="2457" spans="1:3" ht="12.75">
      <c r="A2457" t="s">
        <v>5581</v>
      </c>
      <c r="B2457" t="s">
        <v>4447</v>
      </c>
      <c r="C2457" t="s">
        <v>5582</v>
      </c>
    </row>
    <row r="2458" spans="1:3" ht="12.75">
      <c r="A2458" t="s">
        <v>5583</v>
      </c>
      <c r="B2458" t="s">
        <v>4447</v>
      </c>
      <c r="C2458" t="s">
        <v>5584</v>
      </c>
    </row>
    <row r="2459" spans="1:3" ht="12.75">
      <c r="A2459" t="s">
        <v>5585</v>
      </c>
      <c r="B2459" t="s">
        <v>4447</v>
      </c>
      <c r="C2459" t="s">
        <v>5586</v>
      </c>
    </row>
    <row r="2460" spans="1:3" ht="12.75">
      <c r="A2460" t="s">
        <v>5587</v>
      </c>
      <c r="B2460" t="s">
        <v>4447</v>
      </c>
      <c r="C2460" t="s">
        <v>5588</v>
      </c>
    </row>
    <row r="2461" spans="1:3" ht="12.75">
      <c r="A2461" t="s">
        <v>5589</v>
      </c>
      <c r="B2461" t="s">
        <v>4447</v>
      </c>
      <c r="C2461" t="s">
        <v>3191</v>
      </c>
    </row>
    <row r="2462" spans="1:3" ht="12.75">
      <c r="A2462" t="s">
        <v>5590</v>
      </c>
      <c r="B2462" t="s">
        <v>4447</v>
      </c>
      <c r="C2462" t="s">
        <v>3203</v>
      </c>
    </row>
    <row r="2463" spans="1:3" ht="12.75">
      <c r="A2463" t="s">
        <v>5591</v>
      </c>
      <c r="B2463" t="s">
        <v>4447</v>
      </c>
      <c r="C2463" t="s">
        <v>3305</v>
      </c>
    </row>
    <row r="2464" spans="1:3" ht="12.75">
      <c r="A2464" t="s">
        <v>5592</v>
      </c>
      <c r="B2464" t="s">
        <v>4447</v>
      </c>
      <c r="C2464" t="s">
        <v>2952</v>
      </c>
    </row>
    <row r="2465" spans="1:3" ht="12.75">
      <c r="A2465" t="s">
        <v>5593</v>
      </c>
      <c r="B2465" t="s">
        <v>4447</v>
      </c>
      <c r="C2465" t="s">
        <v>5594</v>
      </c>
    </row>
    <row r="2466" spans="1:3" ht="12.75">
      <c r="A2466" t="s">
        <v>5595</v>
      </c>
      <c r="B2466" t="s">
        <v>4447</v>
      </c>
      <c r="C2466" t="s">
        <v>5596</v>
      </c>
    </row>
    <row r="2467" spans="1:3" ht="12.75">
      <c r="A2467" t="s">
        <v>5597</v>
      </c>
      <c r="B2467" t="s">
        <v>4447</v>
      </c>
      <c r="C2467" t="s">
        <v>5598</v>
      </c>
    </row>
    <row r="2468" spans="1:3" ht="12.75">
      <c r="A2468" t="s">
        <v>5599</v>
      </c>
      <c r="B2468" t="s">
        <v>4447</v>
      </c>
      <c r="C2468" t="s">
        <v>5600</v>
      </c>
    </row>
    <row r="2469" spans="1:3" ht="12.75">
      <c r="A2469" t="s">
        <v>5601</v>
      </c>
      <c r="B2469" t="s">
        <v>4447</v>
      </c>
      <c r="C2469" t="s">
        <v>5602</v>
      </c>
    </row>
    <row r="2470" spans="1:3" ht="12.75">
      <c r="A2470" t="s">
        <v>5603</v>
      </c>
      <c r="B2470" t="s">
        <v>4447</v>
      </c>
      <c r="C2470" t="s">
        <v>5604</v>
      </c>
    </row>
    <row r="2471" spans="1:3" ht="12.75">
      <c r="A2471" t="s">
        <v>5605</v>
      </c>
      <c r="B2471" t="s">
        <v>4447</v>
      </c>
      <c r="C2471" t="s">
        <v>5606</v>
      </c>
    </row>
    <row r="2472" spans="1:3" ht="12.75">
      <c r="A2472" t="s">
        <v>5607</v>
      </c>
      <c r="B2472" t="s">
        <v>4447</v>
      </c>
      <c r="C2472" t="s">
        <v>5608</v>
      </c>
    </row>
    <row r="2473" spans="1:3" ht="12.75">
      <c r="A2473" t="s">
        <v>5609</v>
      </c>
      <c r="B2473" t="s">
        <v>4447</v>
      </c>
      <c r="C2473" t="s">
        <v>5610</v>
      </c>
    </row>
    <row r="2474" spans="1:3" ht="12.75">
      <c r="A2474" t="s">
        <v>5611</v>
      </c>
      <c r="B2474" t="s">
        <v>4447</v>
      </c>
      <c r="C2474" t="s">
        <v>5612</v>
      </c>
    </row>
    <row r="2475" spans="1:3" ht="12.75">
      <c r="A2475" t="s">
        <v>5613</v>
      </c>
      <c r="B2475" t="s">
        <v>4447</v>
      </c>
      <c r="C2475" t="s">
        <v>5614</v>
      </c>
    </row>
    <row r="2476" spans="1:3" ht="12.75">
      <c r="A2476" t="s">
        <v>5615</v>
      </c>
      <c r="B2476" t="s">
        <v>4447</v>
      </c>
      <c r="C2476" t="s">
        <v>5616</v>
      </c>
    </row>
    <row r="2477" spans="1:3" ht="12.75">
      <c r="A2477" t="s">
        <v>5617</v>
      </c>
      <c r="B2477" t="s">
        <v>4447</v>
      </c>
      <c r="C2477" t="s">
        <v>5618</v>
      </c>
    </row>
    <row r="2478" spans="1:3" ht="12.75">
      <c r="A2478" t="s">
        <v>5619</v>
      </c>
      <c r="B2478" t="s">
        <v>4447</v>
      </c>
      <c r="C2478" t="s">
        <v>5620</v>
      </c>
    </row>
    <row r="2479" spans="1:3" ht="12.75">
      <c r="A2479" t="s">
        <v>5621</v>
      </c>
      <c r="B2479" t="s">
        <v>4447</v>
      </c>
      <c r="C2479" t="s">
        <v>5622</v>
      </c>
    </row>
    <row r="2480" spans="1:3" ht="12.75">
      <c r="A2480" t="s">
        <v>5623</v>
      </c>
      <c r="B2480" t="s">
        <v>4447</v>
      </c>
      <c r="C2480" t="s">
        <v>5624</v>
      </c>
    </row>
    <row r="2481" spans="1:3" ht="12.75">
      <c r="A2481" t="s">
        <v>5625</v>
      </c>
      <c r="B2481" t="s">
        <v>4447</v>
      </c>
      <c r="C2481" t="s">
        <v>5626</v>
      </c>
    </row>
    <row r="2482" spans="1:3" ht="12.75">
      <c r="A2482" t="s">
        <v>5627</v>
      </c>
      <c r="B2482" t="s">
        <v>4447</v>
      </c>
      <c r="C2482" t="s">
        <v>5628</v>
      </c>
    </row>
    <row r="2483" spans="1:3" ht="12.75">
      <c r="A2483" t="s">
        <v>5629</v>
      </c>
      <c r="B2483" t="s">
        <v>4447</v>
      </c>
      <c r="C2483" t="s">
        <v>5630</v>
      </c>
    </row>
    <row r="2484" spans="1:3" ht="12.75">
      <c r="A2484" t="s">
        <v>5631</v>
      </c>
      <c r="B2484" t="s">
        <v>4447</v>
      </c>
      <c r="C2484" t="s">
        <v>5632</v>
      </c>
    </row>
    <row r="2485" spans="1:3" ht="12.75">
      <c r="A2485" t="s">
        <v>5633</v>
      </c>
      <c r="B2485" t="s">
        <v>4447</v>
      </c>
      <c r="C2485" t="s">
        <v>5634</v>
      </c>
    </row>
    <row r="2486" spans="1:3" ht="12.75">
      <c r="A2486" t="s">
        <v>5635</v>
      </c>
      <c r="B2486" t="s">
        <v>4447</v>
      </c>
      <c r="C2486" t="s">
        <v>5636</v>
      </c>
    </row>
    <row r="2487" spans="1:3" ht="12.75">
      <c r="A2487" t="s">
        <v>5637</v>
      </c>
      <c r="B2487" t="s">
        <v>4447</v>
      </c>
      <c r="C2487" t="s">
        <v>5636</v>
      </c>
    </row>
    <row r="2488" spans="1:3" ht="12.75">
      <c r="A2488" t="s">
        <v>5638</v>
      </c>
      <c r="B2488" t="s">
        <v>4447</v>
      </c>
      <c r="C2488" t="s">
        <v>5636</v>
      </c>
    </row>
    <row r="2489" spans="1:3" ht="12.75">
      <c r="A2489" t="s">
        <v>5639</v>
      </c>
      <c r="B2489" t="s">
        <v>4447</v>
      </c>
      <c r="C2489" t="s">
        <v>5636</v>
      </c>
    </row>
    <row r="2490" spans="1:3" ht="12.75">
      <c r="A2490" t="s">
        <v>5640</v>
      </c>
      <c r="B2490" t="s">
        <v>4447</v>
      </c>
      <c r="C2490" t="s">
        <v>5636</v>
      </c>
    </row>
    <row r="2491" spans="1:3" ht="12.75">
      <c r="A2491" t="s">
        <v>5641</v>
      </c>
      <c r="B2491" t="s">
        <v>4447</v>
      </c>
      <c r="C2491" t="s">
        <v>5636</v>
      </c>
    </row>
    <row r="2492" spans="1:3" ht="12.75">
      <c r="A2492" t="s">
        <v>5642</v>
      </c>
      <c r="B2492" t="s">
        <v>4447</v>
      </c>
      <c r="C2492" t="s">
        <v>5636</v>
      </c>
    </row>
    <row r="2493" spans="1:3" ht="12.75">
      <c r="A2493" t="s">
        <v>5643</v>
      </c>
      <c r="B2493" t="s">
        <v>4447</v>
      </c>
      <c r="C2493" t="s">
        <v>5636</v>
      </c>
    </row>
    <row r="2494" spans="1:3" ht="12.75">
      <c r="A2494" t="s">
        <v>5644</v>
      </c>
      <c r="B2494" t="s">
        <v>4447</v>
      </c>
      <c r="C2494" t="s">
        <v>5636</v>
      </c>
    </row>
    <row r="2495" spans="1:3" ht="12.75">
      <c r="A2495" t="s">
        <v>5645</v>
      </c>
      <c r="B2495" t="s">
        <v>4447</v>
      </c>
      <c r="C2495" t="s">
        <v>5636</v>
      </c>
    </row>
    <row r="2496" spans="1:3" ht="12.75">
      <c r="A2496" t="s">
        <v>5646</v>
      </c>
      <c r="B2496" t="s">
        <v>4447</v>
      </c>
      <c r="C2496" t="s">
        <v>5636</v>
      </c>
    </row>
    <row r="2497" spans="1:3" ht="12.75">
      <c r="A2497" t="s">
        <v>5647</v>
      </c>
      <c r="B2497" t="s">
        <v>4447</v>
      </c>
      <c r="C2497" t="s">
        <v>5636</v>
      </c>
    </row>
    <row r="2498" spans="1:3" ht="12.75">
      <c r="A2498" t="s">
        <v>5648</v>
      </c>
      <c r="B2498" t="s">
        <v>4447</v>
      </c>
      <c r="C2498" t="s">
        <v>5636</v>
      </c>
    </row>
    <row r="2499" spans="1:3" ht="12.75">
      <c r="A2499" t="s">
        <v>5649</v>
      </c>
      <c r="B2499" t="s">
        <v>4447</v>
      </c>
      <c r="C2499" t="s">
        <v>5636</v>
      </c>
    </row>
    <row r="2500" spans="1:3" ht="12.75">
      <c r="A2500" t="s">
        <v>5650</v>
      </c>
      <c r="B2500" t="s">
        <v>4447</v>
      </c>
      <c r="C2500" t="s">
        <v>5636</v>
      </c>
    </row>
    <row r="2501" spans="1:3" ht="12.75">
      <c r="A2501" t="s">
        <v>5651</v>
      </c>
      <c r="B2501" t="s">
        <v>4447</v>
      </c>
      <c r="C2501" t="s">
        <v>5636</v>
      </c>
    </row>
    <row r="2502" spans="1:3" ht="12.75">
      <c r="A2502" t="s">
        <v>5652</v>
      </c>
      <c r="B2502" t="s">
        <v>4447</v>
      </c>
      <c r="C2502" t="s">
        <v>5636</v>
      </c>
    </row>
    <row r="2503" spans="1:3" ht="12.75">
      <c r="A2503" t="s">
        <v>5653</v>
      </c>
      <c r="B2503" t="s">
        <v>4447</v>
      </c>
      <c r="C2503" t="s">
        <v>5636</v>
      </c>
    </row>
    <row r="2504" spans="1:3" ht="12.75">
      <c r="A2504" t="s">
        <v>5654</v>
      </c>
      <c r="B2504" t="s">
        <v>4447</v>
      </c>
      <c r="C2504" t="s">
        <v>5636</v>
      </c>
    </row>
    <row r="2505" spans="1:3" ht="12.75">
      <c r="A2505" t="s">
        <v>5655</v>
      </c>
      <c r="B2505" t="s">
        <v>4447</v>
      </c>
      <c r="C2505" t="s">
        <v>5636</v>
      </c>
    </row>
    <row r="2506" spans="1:3" ht="12.75">
      <c r="A2506" t="s">
        <v>5656</v>
      </c>
      <c r="B2506" t="s">
        <v>4447</v>
      </c>
      <c r="C2506" t="s">
        <v>5636</v>
      </c>
    </row>
    <row r="2507" spans="1:3" ht="12.75">
      <c r="A2507" t="s">
        <v>5657</v>
      </c>
      <c r="B2507" t="s">
        <v>4447</v>
      </c>
      <c r="C2507" t="s">
        <v>5636</v>
      </c>
    </row>
    <row r="2508" spans="1:3" ht="12.75">
      <c r="A2508" t="s">
        <v>5658</v>
      </c>
      <c r="B2508" t="s">
        <v>4447</v>
      </c>
      <c r="C2508" t="s">
        <v>5636</v>
      </c>
    </row>
    <row r="2509" spans="1:3" ht="12.75">
      <c r="A2509" t="s">
        <v>5659</v>
      </c>
      <c r="B2509" t="s">
        <v>4447</v>
      </c>
      <c r="C2509" t="s">
        <v>5636</v>
      </c>
    </row>
    <row r="2510" spans="1:3" ht="12.75">
      <c r="A2510" t="s">
        <v>5660</v>
      </c>
      <c r="B2510" t="s">
        <v>4447</v>
      </c>
      <c r="C2510" t="s">
        <v>5636</v>
      </c>
    </row>
    <row r="2511" spans="1:3" ht="12.75">
      <c r="A2511" t="s">
        <v>5661</v>
      </c>
      <c r="B2511" t="s">
        <v>4447</v>
      </c>
      <c r="C2511" t="s">
        <v>5636</v>
      </c>
    </row>
    <row r="2512" spans="1:3" ht="12.75">
      <c r="A2512" t="s">
        <v>5662</v>
      </c>
      <c r="B2512" t="s">
        <v>4447</v>
      </c>
      <c r="C2512" t="s">
        <v>5636</v>
      </c>
    </row>
    <row r="2513" spans="1:3" ht="12.75">
      <c r="A2513" t="s">
        <v>5663</v>
      </c>
      <c r="B2513" t="s">
        <v>4447</v>
      </c>
      <c r="C2513" t="s">
        <v>5636</v>
      </c>
    </row>
    <row r="2514" spans="1:3" ht="12.75">
      <c r="A2514" t="s">
        <v>5664</v>
      </c>
      <c r="B2514" t="s">
        <v>4447</v>
      </c>
      <c r="C2514" t="s">
        <v>5636</v>
      </c>
    </row>
    <row r="2515" spans="1:3" ht="12.75">
      <c r="A2515" t="s">
        <v>5665</v>
      </c>
      <c r="B2515" t="s">
        <v>4447</v>
      </c>
      <c r="C2515" t="s">
        <v>5636</v>
      </c>
    </row>
    <row r="2516" spans="1:3" ht="12.75">
      <c r="A2516" t="s">
        <v>5666</v>
      </c>
      <c r="B2516" t="s">
        <v>4447</v>
      </c>
      <c r="C2516" t="s">
        <v>5636</v>
      </c>
    </row>
    <row r="2517" spans="1:3" ht="12.75">
      <c r="A2517" t="s">
        <v>5667</v>
      </c>
      <c r="B2517" t="s">
        <v>4447</v>
      </c>
      <c r="C2517" t="s">
        <v>5636</v>
      </c>
    </row>
    <row r="2518" spans="1:3" ht="12.75">
      <c r="A2518" t="s">
        <v>5668</v>
      </c>
      <c r="B2518" t="s">
        <v>4447</v>
      </c>
      <c r="C2518" t="s">
        <v>5636</v>
      </c>
    </row>
    <row r="2519" spans="1:3" ht="12.75">
      <c r="A2519" t="s">
        <v>5669</v>
      </c>
      <c r="B2519" t="s">
        <v>4447</v>
      </c>
      <c r="C2519" t="s">
        <v>5636</v>
      </c>
    </row>
    <row r="2520" spans="1:3" ht="12.75">
      <c r="A2520" t="s">
        <v>5670</v>
      </c>
      <c r="B2520" t="s">
        <v>4447</v>
      </c>
      <c r="C2520" t="s">
        <v>5636</v>
      </c>
    </row>
    <row r="2521" spans="1:3" ht="12.75">
      <c r="A2521" t="s">
        <v>5671</v>
      </c>
      <c r="B2521" t="s">
        <v>4447</v>
      </c>
      <c r="C2521" t="s">
        <v>5636</v>
      </c>
    </row>
    <row r="2522" spans="1:3" ht="12.75">
      <c r="A2522" t="s">
        <v>5672</v>
      </c>
      <c r="B2522" t="s">
        <v>4447</v>
      </c>
      <c r="C2522" t="s">
        <v>5636</v>
      </c>
    </row>
    <row r="2523" spans="1:3" ht="12.75">
      <c r="A2523" t="s">
        <v>5673</v>
      </c>
      <c r="B2523" t="s">
        <v>4447</v>
      </c>
      <c r="C2523" t="s">
        <v>5636</v>
      </c>
    </row>
    <row r="2524" spans="1:3" ht="12.75">
      <c r="A2524" t="s">
        <v>5674</v>
      </c>
      <c r="B2524" t="s">
        <v>4447</v>
      </c>
      <c r="C2524" t="s">
        <v>5636</v>
      </c>
    </row>
    <row r="2525" spans="1:3" ht="12.75">
      <c r="A2525" t="s">
        <v>5675</v>
      </c>
      <c r="B2525" t="s">
        <v>4447</v>
      </c>
      <c r="C2525" t="s">
        <v>5636</v>
      </c>
    </row>
    <row r="2526" spans="1:3" ht="12.75">
      <c r="A2526" t="s">
        <v>5676</v>
      </c>
      <c r="B2526" t="s">
        <v>4447</v>
      </c>
      <c r="C2526" t="s">
        <v>5636</v>
      </c>
    </row>
    <row r="2527" spans="1:3" ht="12.75">
      <c r="A2527" t="s">
        <v>5677</v>
      </c>
      <c r="B2527" t="s">
        <v>4447</v>
      </c>
      <c r="C2527" t="s">
        <v>5636</v>
      </c>
    </row>
    <row r="2528" spans="1:3" ht="12.75">
      <c r="A2528" t="s">
        <v>5678</v>
      </c>
      <c r="B2528" t="s">
        <v>4447</v>
      </c>
      <c r="C2528" t="s">
        <v>5636</v>
      </c>
    </row>
    <row r="2529" spans="1:3" ht="12.75">
      <c r="A2529" t="s">
        <v>5679</v>
      </c>
      <c r="B2529" t="s">
        <v>4447</v>
      </c>
      <c r="C2529" t="s">
        <v>5636</v>
      </c>
    </row>
    <row r="2530" spans="1:3" ht="12.75">
      <c r="A2530" t="s">
        <v>5680</v>
      </c>
      <c r="B2530" t="s">
        <v>4447</v>
      </c>
      <c r="C2530" t="s">
        <v>5636</v>
      </c>
    </row>
    <row r="2531" spans="1:3" ht="12.75">
      <c r="A2531" t="s">
        <v>5681</v>
      </c>
      <c r="B2531" t="s">
        <v>4447</v>
      </c>
      <c r="C2531" t="s">
        <v>5636</v>
      </c>
    </row>
    <row r="2532" spans="1:3" ht="12.75">
      <c r="A2532" t="s">
        <v>5682</v>
      </c>
      <c r="B2532" t="s">
        <v>4447</v>
      </c>
      <c r="C2532" t="s">
        <v>5636</v>
      </c>
    </row>
    <row r="2533" spans="1:3" ht="12.75">
      <c r="A2533" t="s">
        <v>5683</v>
      </c>
      <c r="B2533" t="s">
        <v>4447</v>
      </c>
      <c r="C2533" t="s">
        <v>5636</v>
      </c>
    </row>
    <row r="2534" spans="1:3" ht="12.75">
      <c r="A2534" t="s">
        <v>5684</v>
      </c>
      <c r="B2534" t="s">
        <v>4447</v>
      </c>
      <c r="C2534" t="s">
        <v>5636</v>
      </c>
    </row>
    <row r="2535" spans="1:3" ht="12.75">
      <c r="A2535" t="s">
        <v>5685</v>
      </c>
      <c r="B2535" t="s">
        <v>4447</v>
      </c>
      <c r="C2535" t="s">
        <v>5636</v>
      </c>
    </row>
    <row r="2536" spans="1:3" ht="12.75">
      <c r="A2536" t="s">
        <v>5686</v>
      </c>
      <c r="B2536" t="s">
        <v>4447</v>
      </c>
      <c r="C2536" t="s">
        <v>5636</v>
      </c>
    </row>
    <row r="2537" spans="1:3" ht="12.75">
      <c r="A2537" t="s">
        <v>5687</v>
      </c>
      <c r="B2537" t="s">
        <v>4447</v>
      </c>
      <c r="C2537" t="s">
        <v>5636</v>
      </c>
    </row>
    <row r="2538" spans="1:3" ht="12.75">
      <c r="A2538" t="s">
        <v>5688</v>
      </c>
      <c r="B2538" t="s">
        <v>4447</v>
      </c>
      <c r="C2538" t="s">
        <v>5636</v>
      </c>
    </row>
    <row r="2539" spans="1:3" ht="12.75">
      <c r="A2539" t="s">
        <v>5689</v>
      </c>
      <c r="B2539" t="s">
        <v>4447</v>
      </c>
      <c r="C2539" t="s">
        <v>5636</v>
      </c>
    </row>
    <row r="2540" spans="1:3" ht="12.75">
      <c r="A2540" t="s">
        <v>5690</v>
      </c>
      <c r="B2540" t="s">
        <v>4447</v>
      </c>
      <c r="C2540" t="s">
        <v>5636</v>
      </c>
    </row>
    <row r="2541" spans="1:3" ht="12.75">
      <c r="A2541" t="s">
        <v>5691</v>
      </c>
      <c r="B2541" t="s">
        <v>4447</v>
      </c>
      <c r="C2541" t="s">
        <v>5636</v>
      </c>
    </row>
    <row r="2542" spans="1:3" ht="12.75">
      <c r="A2542" t="s">
        <v>5692</v>
      </c>
      <c r="B2542" t="s">
        <v>4447</v>
      </c>
      <c r="C2542" t="s">
        <v>5636</v>
      </c>
    </row>
    <row r="2543" spans="1:3" ht="12.75">
      <c r="A2543" t="s">
        <v>5693</v>
      </c>
      <c r="B2543" t="s">
        <v>4447</v>
      </c>
      <c r="C2543" t="s">
        <v>5694</v>
      </c>
    </row>
    <row r="2544" spans="1:3" ht="12.75">
      <c r="A2544" t="s">
        <v>5695</v>
      </c>
      <c r="B2544" t="s">
        <v>4447</v>
      </c>
      <c r="C2544" t="s">
        <v>5696</v>
      </c>
    </row>
    <row r="2545" spans="1:3" ht="12.75">
      <c r="A2545" t="s">
        <v>5697</v>
      </c>
      <c r="B2545" t="s">
        <v>4447</v>
      </c>
      <c r="C2545" t="s">
        <v>5696</v>
      </c>
    </row>
    <row r="2546" spans="1:3" ht="12.75">
      <c r="A2546" t="s">
        <v>5698</v>
      </c>
      <c r="B2546" t="s">
        <v>4447</v>
      </c>
      <c r="C2546" t="s">
        <v>4454</v>
      </c>
    </row>
    <row r="2547" spans="1:3" ht="12.75">
      <c r="A2547" t="s">
        <v>5699</v>
      </c>
      <c r="B2547" t="s">
        <v>4447</v>
      </c>
      <c r="C2547" t="s">
        <v>5700</v>
      </c>
    </row>
    <row r="2548" spans="1:3" ht="12.75">
      <c r="A2548" t="s">
        <v>5701</v>
      </c>
      <c r="B2548" t="s">
        <v>4447</v>
      </c>
      <c r="C2548" t="s">
        <v>5702</v>
      </c>
    </row>
    <row r="2549" spans="1:3" ht="12.75">
      <c r="A2549" t="s">
        <v>5703</v>
      </c>
      <c r="B2549" t="s">
        <v>4447</v>
      </c>
      <c r="C2549" t="s">
        <v>5704</v>
      </c>
    </row>
    <row r="2550" spans="1:3" ht="12.75">
      <c r="A2550" t="s">
        <v>5705</v>
      </c>
      <c r="B2550" t="s">
        <v>4447</v>
      </c>
      <c r="C2550" t="s">
        <v>5706</v>
      </c>
    </row>
    <row r="2551" spans="1:3" ht="12.75">
      <c r="A2551" t="s">
        <v>5707</v>
      </c>
      <c r="B2551" t="s">
        <v>4447</v>
      </c>
      <c r="C2551" t="s">
        <v>4454</v>
      </c>
    </row>
    <row r="2552" spans="1:3" ht="12.75">
      <c r="A2552" t="s">
        <v>5708</v>
      </c>
      <c r="B2552" t="s">
        <v>4447</v>
      </c>
      <c r="C2552" t="s">
        <v>5709</v>
      </c>
    </row>
    <row r="2553" spans="1:3" ht="12.75">
      <c r="A2553" t="s">
        <v>5710</v>
      </c>
      <c r="B2553" t="s">
        <v>4447</v>
      </c>
      <c r="C2553" t="s">
        <v>5711</v>
      </c>
    </row>
    <row r="2554" spans="1:3" ht="12.75">
      <c r="A2554" t="s">
        <v>5712</v>
      </c>
      <c r="B2554" t="s">
        <v>4447</v>
      </c>
      <c r="C2554" t="s">
        <v>5713</v>
      </c>
    </row>
    <row r="2555" spans="1:3" ht="12.75">
      <c r="A2555" t="s">
        <v>5714</v>
      </c>
      <c r="B2555" t="s">
        <v>4447</v>
      </c>
      <c r="C2555" t="s">
        <v>5715</v>
      </c>
    </row>
    <row r="2556" spans="1:3" ht="12.75">
      <c r="A2556" t="s">
        <v>5716</v>
      </c>
      <c r="B2556" t="s">
        <v>4447</v>
      </c>
      <c r="C2556" t="s">
        <v>5717</v>
      </c>
    </row>
    <row r="2557" spans="1:3" ht="12.75">
      <c r="A2557" t="s">
        <v>5718</v>
      </c>
      <c r="B2557" t="s">
        <v>4447</v>
      </c>
      <c r="C2557" t="s">
        <v>5719</v>
      </c>
    </row>
    <row r="2558" spans="1:3" ht="12.75">
      <c r="A2558" t="s">
        <v>5720</v>
      </c>
      <c r="B2558" t="s">
        <v>4447</v>
      </c>
      <c r="C2558" t="s">
        <v>5721</v>
      </c>
    </row>
    <row r="2559" spans="1:3" ht="12.75">
      <c r="A2559" t="s">
        <v>5722</v>
      </c>
      <c r="B2559" t="s">
        <v>4447</v>
      </c>
      <c r="C2559" t="s">
        <v>5723</v>
      </c>
    </row>
    <row r="2560" spans="1:2" ht="12.75">
      <c r="A2560" t="s">
        <v>5724</v>
      </c>
      <c r="B2560" t="s">
        <v>4447</v>
      </c>
    </row>
    <row r="2561" spans="1:3" ht="12.75">
      <c r="A2561" t="s">
        <v>5725</v>
      </c>
      <c r="B2561" t="s">
        <v>4447</v>
      </c>
      <c r="C2561" t="s">
        <v>5726</v>
      </c>
    </row>
    <row r="2562" spans="1:3" ht="12.75">
      <c r="A2562" t="s">
        <v>5727</v>
      </c>
      <c r="B2562" t="s">
        <v>4447</v>
      </c>
      <c r="C2562" t="s">
        <v>5728</v>
      </c>
    </row>
    <row r="2563" spans="1:3" ht="12.75">
      <c r="A2563" t="s">
        <v>5729</v>
      </c>
      <c r="B2563" t="s">
        <v>4447</v>
      </c>
      <c r="C2563" t="s">
        <v>5730</v>
      </c>
    </row>
    <row r="2564" spans="1:3" ht="12.75">
      <c r="A2564" t="s">
        <v>5731</v>
      </c>
      <c r="B2564" t="s">
        <v>4447</v>
      </c>
      <c r="C2564" t="s">
        <v>5732</v>
      </c>
    </row>
    <row r="2565" spans="1:3" ht="12.75">
      <c r="A2565" t="s">
        <v>5733</v>
      </c>
      <c r="B2565" t="s">
        <v>4447</v>
      </c>
      <c r="C2565" t="s">
        <v>5734</v>
      </c>
    </row>
    <row r="2566" spans="1:3" ht="12.75">
      <c r="A2566" t="s">
        <v>5735</v>
      </c>
      <c r="B2566" t="s">
        <v>4447</v>
      </c>
      <c r="C2566" t="s">
        <v>5736</v>
      </c>
    </row>
    <row r="2567" spans="1:3" ht="12.75">
      <c r="A2567" t="s">
        <v>5737</v>
      </c>
      <c r="B2567" t="s">
        <v>4447</v>
      </c>
      <c r="C2567" t="s">
        <v>5738</v>
      </c>
    </row>
    <row r="2568" spans="1:3" ht="12.75">
      <c r="A2568" t="s">
        <v>5739</v>
      </c>
      <c r="B2568" t="s">
        <v>4447</v>
      </c>
      <c r="C2568" t="s">
        <v>5740</v>
      </c>
    </row>
    <row r="2569" spans="1:3" ht="12.75">
      <c r="A2569" t="s">
        <v>5741</v>
      </c>
      <c r="B2569" t="s">
        <v>4447</v>
      </c>
      <c r="C2569" t="s">
        <v>5742</v>
      </c>
    </row>
    <row r="2570" spans="1:3" ht="12.75">
      <c r="A2570" t="s">
        <v>5743</v>
      </c>
      <c r="B2570" t="s">
        <v>4447</v>
      </c>
      <c r="C2570" t="s">
        <v>5744</v>
      </c>
    </row>
    <row r="2571" spans="1:3" ht="12.75">
      <c r="A2571" t="s">
        <v>5745</v>
      </c>
      <c r="B2571" t="s">
        <v>4447</v>
      </c>
      <c r="C2571" t="s">
        <v>5746</v>
      </c>
    </row>
    <row r="2572" spans="1:3" ht="12.75">
      <c r="A2572" t="s">
        <v>5747</v>
      </c>
      <c r="B2572" t="s">
        <v>4447</v>
      </c>
      <c r="C2572" t="s">
        <v>5723</v>
      </c>
    </row>
    <row r="2573" spans="1:3" ht="12.75">
      <c r="A2573" t="s">
        <v>5748</v>
      </c>
      <c r="B2573" t="s">
        <v>4447</v>
      </c>
      <c r="C2573" t="s">
        <v>5723</v>
      </c>
    </row>
    <row r="2574" spans="1:3" ht="12.75">
      <c r="A2574" t="s">
        <v>5749</v>
      </c>
      <c r="B2574" t="s">
        <v>4447</v>
      </c>
      <c r="C2574" t="s">
        <v>5750</v>
      </c>
    </row>
    <row r="2575" spans="1:3" ht="12.75">
      <c r="A2575" t="s">
        <v>5751</v>
      </c>
      <c r="B2575" t="s">
        <v>4447</v>
      </c>
      <c r="C2575" t="s">
        <v>5752</v>
      </c>
    </row>
    <row r="2576" spans="1:3" ht="12.75">
      <c r="A2576" t="s">
        <v>5753</v>
      </c>
      <c r="B2576" t="s">
        <v>4447</v>
      </c>
      <c r="C2576" t="s">
        <v>5754</v>
      </c>
    </row>
    <row r="2577" spans="1:3" ht="12.75">
      <c r="A2577" t="s">
        <v>5755</v>
      </c>
      <c r="B2577" t="s">
        <v>4447</v>
      </c>
      <c r="C2577" t="s">
        <v>5756</v>
      </c>
    </row>
    <row r="2578" spans="1:3" ht="12.75">
      <c r="A2578" t="s">
        <v>5757</v>
      </c>
      <c r="B2578" t="s">
        <v>4447</v>
      </c>
      <c r="C2578" t="s">
        <v>5758</v>
      </c>
    </row>
    <row r="2579" spans="1:3" ht="12.75">
      <c r="A2579" t="s">
        <v>5759</v>
      </c>
      <c r="B2579" t="s">
        <v>4447</v>
      </c>
      <c r="C2579" t="s">
        <v>5760</v>
      </c>
    </row>
    <row r="2580" spans="1:3" ht="12.75">
      <c r="A2580" t="s">
        <v>5761</v>
      </c>
      <c r="B2580" t="s">
        <v>4447</v>
      </c>
      <c r="C2580" t="s">
        <v>5762</v>
      </c>
    </row>
    <row r="2581" spans="1:3" ht="12.75">
      <c r="A2581" t="s">
        <v>5763</v>
      </c>
      <c r="B2581" t="s">
        <v>4447</v>
      </c>
      <c r="C2581" t="s">
        <v>5764</v>
      </c>
    </row>
    <row r="2582" spans="1:3" ht="12.75">
      <c r="A2582" t="s">
        <v>5765</v>
      </c>
      <c r="B2582" t="s">
        <v>4447</v>
      </c>
      <c r="C2582" t="s">
        <v>5766</v>
      </c>
    </row>
    <row r="2583" spans="1:3" ht="12.75">
      <c r="A2583" t="s">
        <v>5767</v>
      </c>
      <c r="B2583" t="s">
        <v>4447</v>
      </c>
      <c r="C2583" t="s">
        <v>5768</v>
      </c>
    </row>
    <row r="2584" spans="1:3" ht="12.75">
      <c r="A2584" t="s">
        <v>5769</v>
      </c>
      <c r="B2584" t="s">
        <v>4447</v>
      </c>
      <c r="C2584" t="s">
        <v>5766</v>
      </c>
    </row>
    <row r="2585" spans="1:3" ht="12.75">
      <c r="A2585" t="s">
        <v>5770</v>
      </c>
      <c r="B2585" t="s">
        <v>4447</v>
      </c>
      <c r="C2585" t="s">
        <v>5771</v>
      </c>
    </row>
    <row r="2586" spans="1:3" ht="12.75">
      <c r="A2586" t="s">
        <v>5772</v>
      </c>
      <c r="B2586" t="s">
        <v>4447</v>
      </c>
      <c r="C2586" t="s">
        <v>5773</v>
      </c>
    </row>
    <row r="2587" spans="1:3" ht="12.75">
      <c r="A2587" t="s">
        <v>5774</v>
      </c>
      <c r="B2587" t="s">
        <v>4447</v>
      </c>
      <c r="C2587" t="s">
        <v>5775</v>
      </c>
    </row>
    <row r="2588" spans="1:3" ht="12.75">
      <c r="A2588" t="s">
        <v>5776</v>
      </c>
      <c r="B2588" t="s">
        <v>4447</v>
      </c>
      <c r="C2588" t="s">
        <v>5777</v>
      </c>
    </row>
    <row r="2589" spans="1:3" ht="12.75">
      <c r="A2589" t="s">
        <v>5778</v>
      </c>
      <c r="B2589" t="s">
        <v>4447</v>
      </c>
      <c r="C2589" t="s">
        <v>5779</v>
      </c>
    </row>
    <row r="2590" spans="1:3" ht="12.75">
      <c r="A2590" t="s">
        <v>5780</v>
      </c>
      <c r="B2590" t="s">
        <v>4447</v>
      </c>
      <c r="C2590" t="s">
        <v>5781</v>
      </c>
    </row>
    <row r="2591" spans="1:3" ht="12.75">
      <c r="A2591" t="s">
        <v>5782</v>
      </c>
      <c r="B2591" t="s">
        <v>4447</v>
      </c>
      <c r="C2591" t="s">
        <v>5783</v>
      </c>
    </row>
    <row r="2592" spans="1:3" ht="12.75">
      <c r="A2592" t="s">
        <v>5784</v>
      </c>
      <c r="B2592" t="s">
        <v>4447</v>
      </c>
      <c r="C2592" t="s">
        <v>5785</v>
      </c>
    </row>
    <row r="2593" spans="1:3" ht="12.75">
      <c r="A2593" t="s">
        <v>5786</v>
      </c>
      <c r="B2593" t="s">
        <v>4447</v>
      </c>
      <c r="C2593" t="s">
        <v>5787</v>
      </c>
    </row>
    <row r="2594" spans="1:3" ht="12.75">
      <c r="A2594" t="s">
        <v>5788</v>
      </c>
      <c r="B2594" t="s">
        <v>4447</v>
      </c>
      <c r="C2594" t="s">
        <v>5789</v>
      </c>
    </row>
    <row r="2595" spans="1:3" ht="12.75">
      <c r="A2595" t="s">
        <v>5790</v>
      </c>
      <c r="B2595" t="s">
        <v>4447</v>
      </c>
      <c r="C2595" t="s">
        <v>5789</v>
      </c>
    </row>
    <row r="2596" spans="1:3" ht="12.75">
      <c r="A2596" t="s">
        <v>5791</v>
      </c>
      <c r="B2596" t="s">
        <v>4447</v>
      </c>
      <c r="C2596" t="s">
        <v>4454</v>
      </c>
    </row>
    <row r="2597" spans="1:3" ht="12.75">
      <c r="A2597" t="s">
        <v>5792</v>
      </c>
      <c r="B2597" t="s">
        <v>4447</v>
      </c>
      <c r="C2597" t="s">
        <v>5793</v>
      </c>
    </row>
    <row r="2598" spans="1:3" ht="12.75">
      <c r="A2598" t="s">
        <v>5794</v>
      </c>
      <c r="B2598" t="s">
        <v>4447</v>
      </c>
      <c r="C2598" t="s">
        <v>5795</v>
      </c>
    </row>
    <row r="2599" spans="1:3" ht="12.75">
      <c r="A2599" t="s">
        <v>5796</v>
      </c>
      <c r="B2599" t="s">
        <v>4447</v>
      </c>
      <c r="C2599" t="s">
        <v>5797</v>
      </c>
    </row>
    <row r="2600" spans="1:3" ht="12.75">
      <c r="A2600" t="s">
        <v>5798</v>
      </c>
      <c r="B2600" t="s">
        <v>4447</v>
      </c>
      <c r="C2600" t="s">
        <v>5799</v>
      </c>
    </row>
    <row r="2601" spans="1:3" ht="12.75">
      <c r="A2601" t="s">
        <v>5800</v>
      </c>
      <c r="B2601" t="s">
        <v>4447</v>
      </c>
      <c r="C2601" t="s">
        <v>5801</v>
      </c>
    </row>
    <row r="2602" spans="1:3" ht="12.75">
      <c r="A2602" t="s">
        <v>5802</v>
      </c>
      <c r="B2602" t="s">
        <v>4447</v>
      </c>
      <c r="C2602" t="s">
        <v>5803</v>
      </c>
    </row>
    <row r="2603" spans="1:3" ht="12.75">
      <c r="A2603" t="s">
        <v>5804</v>
      </c>
      <c r="B2603" t="s">
        <v>4447</v>
      </c>
      <c r="C2603" t="s">
        <v>5805</v>
      </c>
    </row>
    <row r="2604" spans="1:3" ht="12.75">
      <c r="A2604" t="s">
        <v>5806</v>
      </c>
      <c r="B2604" t="s">
        <v>4447</v>
      </c>
      <c r="C2604" t="s">
        <v>5807</v>
      </c>
    </row>
    <row r="2605" spans="1:3" ht="12.75">
      <c r="A2605" t="s">
        <v>5808</v>
      </c>
      <c r="B2605" t="s">
        <v>4447</v>
      </c>
      <c r="C2605" t="s">
        <v>5809</v>
      </c>
    </row>
    <row r="2606" spans="1:3" ht="12.75">
      <c r="A2606" t="s">
        <v>5810</v>
      </c>
      <c r="B2606" t="s">
        <v>4447</v>
      </c>
      <c r="C2606" t="s">
        <v>5811</v>
      </c>
    </row>
    <row r="2607" spans="1:3" ht="12.75">
      <c r="A2607" t="s">
        <v>5812</v>
      </c>
      <c r="B2607" t="s">
        <v>4447</v>
      </c>
      <c r="C2607" t="s">
        <v>5813</v>
      </c>
    </row>
    <row r="2608" spans="1:3" ht="12.75">
      <c r="A2608" t="s">
        <v>5814</v>
      </c>
      <c r="B2608" t="s">
        <v>4447</v>
      </c>
      <c r="C2608" t="s">
        <v>5715</v>
      </c>
    </row>
    <row r="2609" spans="1:3" ht="12.75">
      <c r="A2609" t="s">
        <v>5815</v>
      </c>
      <c r="B2609" t="s">
        <v>4447</v>
      </c>
      <c r="C2609" t="s">
        <v>5816</v>
      </c>
    </row>
    <row r="2610" spans="1:3" ht="12.75">
      <c r="A2610" t="s">
        <v>5817</v>
      </c>
      <c r="B2610" t="s">
        <v>4447</v>
      </c>
      <c r="C2610" t="s">
        <v>5818</v>
      </c>
    </row>
    <row r="2611" spans="1:3" ht="12.75">
      <c r="A2611" t="s">
        <v>5819</v>
      </c>
      <c r="B2611" t="s">
        <v>4447</v>
      </c>
      <c r="C2611" t="s">
        <v>5820</v>
      </c>
    </row>
    <row r="2612" spans="1:3" ht="12.75">
      <c r="A2612" t="s">
        <v>5821</v>
      </c>
      <c r="B2612" t="s">
        <v>4447</v>
      </c>
      <c r="C2612" t="s">
        <v>5822</v>
      </c>
    </row>
    <row r="2613" spans="1:3" ht="12.75">
      <c r="A2613" t="s">
        <v>5823</v>
      </c>
      <c r="B2613" t="s">
        <v>4447</v>
      </c>
      <c r="C2613" t="s">
        <v>5824</v>
      </c>
    </row>
    <row r="2614" spans="1:3" ht="12.75">
      <c r="A2614" t="s">
        <v>5825</v>
      </c>
      <c r="B2614" t="s">
        <v>4447</v>
      </c>
      <c r="C2614" t="s">
        <v>5822</v>
      </c>
    </row>
    <row r="2615" spans="1:3" ht="12.75">
      <c r="A2615" t="s">
        <v>5826</v>
      </c>
      <c r="B2615" t="s">
        <v>4447</v>
      </c>
      <c r="C2615" t="s">
        <v>5827</v>
      </c>
    </row>
    <row r="2616" spans="1:3" ht="12.75">
      <c r="A2616" t="s">
        <v>5828</v>
      </c>
      <c r="B2616" t="s">
        <v>4447</v>
      </c>
      <c r="C2616" t="s">
        <v>5829</v>
      </c>
    </row>
    <row r="2617" spans="1:3" ht="12.75">
      <c r="A2617" t="s">
        <v>5830</v>
      </c>
      <c r="B2617" t="s">
        <v>4447</v>
      </c>
      <c r="C2617" t="s">
        <v>5831</v>
      </c>
    </row>
    <row r="2618" spans="1:3" ht="12.75">
      <c r="A2618" t="s">
        <v>5832</v>
      </c>
      <c r="B2618" t="s">
        <v>4447</v>
      </c>
      <c r="C2618" t="s">
        <v>5833</v>
      </c>
    </row>
    <row r="2619" spans="1:3" ht="12.75">
      <c r="A2619" t="s">
        <v>5834</v>
      </c>
      <c r="B2619" t="s">
        <v>4447</v>
      </c>
      <c r="C2619" t="s">
        <v>5835</v>
      </c>
    </row>
    <row r="2620" spans="1:3" ht="12.75">
      <c r="A2620" t="s">
        <v>5836</v>
      </c>
      <c r="B2620" t="s">
        <v>4447</v>
      </c>
      <c r="C2620" t="s">
        <v>5837</v>
      </c>
    </row>
    <row r="2621" spans="1:3" ht="12.75">
      <c r="A2621" t="s">
        <v>5838</v>
      </c>
      <c r="B2621" t="s">
        <v>4447</v>
      </c>
      <c r="C2621" t="s">
        <v>5839</v>
      </c>
    </row>
    <row r="2622" spans="1:3" ht="12.75">
      <c r="A2622" t="s">
        <v>5840</v>
      </c>
      <c r="B2622" t="s">
        <v>4447</v>
      </c>
      <c r="C2622" t="s">
        <v>5841</v>
      </c>
    </row>
    <row r="2623" spans="1:3" ht="12.75">
      <c r="A2623" t="s">
        <v>5842</v>
      </c>
      <c r="B2623" t="s">
        <v>4447</v>
      </c>
      <c r="C2623" t="s">
        <v>5843</v>
      </c>
    </row>
    <row r="2624" spans="1:3" ht="12.75">
      <c r="A2624" t="s">
        <v>5844</v>
      </c>
      <c r="B2624" t="s">
        <v>4447</v>
      </c>
      <c r="C2624" t="s">
        <v>5845</v>
      </c>
    </row>
    <row r="2625" spans="1:3" ht="12.75">
      <c r="A2625" t="s">
        <v>5846</v>
      </c>
      <c r="B2625" t="s">
        <v>4447</v>
      </c>
      <c r="C2625" t="s">
        <v>5847</v>
      </c>
    </row>
    <row r="2626" spans="1:3" ht="12.75">
      <c r="A2626" t="s">
        <v>5848</v>
      </c>
      <c r="B2626" t="s">
        <v>4447</v>
      </c>
      <c r="C2626" t="s">
        <v>5849</v>
      </c>
    </row>
    <row r="2627" spans="1:3" ht="12.75">
      <c r="A2627" t="s">
        <v>5850</v>
      </c>
      <c r="B2627" t="s">
        <v>4447</v>
      </c>
      <c r="C2627" t="s">
        <v>5851</v>
      </c>
    </row>
    <row r="2628" spans="1:3" ht="12.75">
      <c r="A2628" t="s">
        <v>5852</v>
      </c>
      <c r="B2628" t="s">
        <v>4447</v>
      </c>
      <c r="C2628" t="s">
        <v>5853</v>
      </c>
    </row>
    <row r="2629" spans="1:3" ht="12.75">
      <c r="A2629" t="s">
        <v>5854</v>
      </c>
      <c r="B2629" t="s">
        <v>4447</v>
      </c>
      <c r="C2629" t="s">
        <v>5855</v>
      </c>
    </row>
    <row r="2630" spans="1:3" ht="12.75">
      <c r="A2630" t="s">
        <v>5856</v>
      </c>
      <c r="B2630" t="s">
        <v>4447</v>
      </c>
      <c r="C2630" t="s">
        <v>5857</v>
      </c>
    </row>
    <row r="2631" spans="1:3" ht="12.75">
      <c r="A2631" t="s">
        <v>5858</v>
      </c>
      <c r="B2631" t="s">
        <v>4447</v>
      </c>
      <c r="C2631" t="s">
        <v>5859</v>
      </c>
    </row>
    <row r="2632" spans="1:3" ht="12.75">
      <c r="A2632" t="s">
        <v>5860</v>
      </c>
      <c r="B2632" t="s">
        <v>4447</v>
      </c>
      <c r="C2632" t="s">
        <v>5861</v>
      </c>
    </row>
    <row r="2633" spans="1:3" ht="12.75">
      <c r="A2633" t="s">
        <v>5862</v>
      </c>
      <c r="B2633" t="s">
        <v>4447</v>
      </c>
      <c r="C2633" t="s">
        <v>5853</v>
      </c>
    </row>
    <row r="2634" spans="1:3" ht="12.75">
      <c r="A2634" t="s">
        <v>5863</v>
      </c>
      <c r="B2634" t="s">
        <v>4447</v>
      </c>
      <c r="C2634" t="s">
        <v>5864</v>
      </c>
    </row>
    <row r="2635" spans="1:3" ht="12.75">
      <c r="A2635" t="s">
        <v>5865</v>
      </c>
      <c r="B2635" t="s">
        <v>4447</v>
      </c>
      <c r="C2635" t="s">
        <v>5866</v>
      </c>
    </row>
    <row r="2636" spans="1:3" ht="12.75">
      <c r="A2636" t="s">
        <v>5867</v>
      </c>
      <c r="B2636" t="s">
        <v>4447</v>
      </c>
      <c r="C2636" t="s">
        <v>4454</v>
      </c>
    </row>
    <row r="2637" spans="1:3" ht="12.75">
      <c r="A2637" t="s">
        <v>5868</v>
      </c>
      <c r="B2637" t="s">
        <v>4447</v>
      </c>
      <c r="C2637" t="s">
        <v>5853</v>
      </c>
    </row>
    <row r="2638" spans="1:3" ht="12.75">
      <c r="A2638" t="s">
        <v>5869</v>
      </c>
      <c r="B2638" t="s">
        <v>4447</v>
      </c>
      <c r="C2638" t="s">
        <v>5855</v>
      </c>
    </row>
    <row r="2639" spans="1:3" ht="12.75">
      <c r="A2639" t="s">
        <v>5870</v>
      </c>
      <c r="B2639" t="s">
        <v>4447</v>
      </c>
      <c r="C2639" t="s">
        <v>5857</v>
      </c>
    </row>
    <row r="2640" spans="1:3" ht="12.75">
      <c r="A2640" t="s">
        <v>5871</v>
      </c>
      <c r="B2640" t="s">
        <v>4447</v>
      </c>
      <c r="C2640" t="s">
        <v>5872</v>
      </c>
    </row>
    <row r="2641" spans="1:3" ht="12.75">
      <c r="A2641" t="s">
        <v>5873</v>
      </c>
      <c r="B2641" t="s">
        <v>4447</v>
      </c>
      <c r="C2641" t="s">
        <v>4454</v>
      </c>
    </row>
    <row r="2642" spans="1:3" ht="12.75">
      <c r="A2642" t="s">
        <v>5874</v>
      </c>
      <c r="B2642" t="s">
        <v>4447</v>
      </c>
      <c r="C2642" t="s">
        <v>5861</v>
      </c>
    </row>
    <row r="2643" spans="1:3" ht="12.75">
      <c r="A2643" t="s">
        <v>5875</v>
      </c>
      <c r="B2643" t="s">
        <v>4447</v>
      </c>
      <c r="C2643" t="s">
        <v>5876</v>
      </c>
    </row>
    <row r="2644" spans="1:3" ht="12.75">
      <c r="A2644" t="s">
        <v>5877</v>
      </c>
      <c r="B2644" t="s">
        <v>4447</v>
      </c>
      <c r="C2644" t="s">
        <v>5878</v>
      </c>
    </row>
    <row r="2645" spans="1:3" ht="12.75">
      <c r="A2645" t="s">
        <v>5879</v>
      </c>
      <c r="B2645" t="s">
        <v>4447</v>
      </c>
      <c r="C2645" t="s">
        <v>5880</v>
      </c>
    </row>
    <row r="2646" spans="1:3" ht="12.75">
      <c r="A2646" t="s">
        <v>5881</v>
      </c>
      <c r="B2646" t="s">
        <v>4447</v>
      </c>
      <c r="C2646" t="s">
        <v>5882</v>
      </c>
    </row>
    <row r="2647" spans="1:3" ht="12.75">
      <c r="A2647" t="s">
        <v>5883</v>
      </c>
      <c r="B2647" t="s">
        <v>4447</v>
      </c>
      <c r="C2647" t="s">
        <v>5882</v>
      </c>
    </row>
    <row r="2648" spans="1:3" ht="12.75">
      <c r="A2648" t="s">
        <v>5884</v>
      </c>
      <c r="B2648" t="s">
        <v>4447</v>
      </c>
      <c r="C2648" t="s">
        <v>5882</v>
      </c>
    </row>
    <row r="2649" spans="1:3" ht="12.75">
      <c r="A2649" t="s">
        <v>5885</v>
      </c>
      <c r="B2649" t="s">
        <v>4447</v>
      </c>
      <c r="C2649" t="s">
        <v>5886</v>
      </c>
    </row>
    <row r="2650" spans="1:3" ht="12.75">
      <c r="A2650" t="s">
        <v>5887</v>
      </c>
      <c r="B2650" t="s">
        <v>4447</v>
      </c>
      <c r="C2650" t="s">
        <v>5888</v>
      </c>
    </row>
    <row r="2651" spans="1:3" ht="12.75">
      <c r="A2651" t="s">
        <v>5889</v>
      </c>
      <c r="B2651" t="s">
        <v>4447</v>
      </c>
      <c r="C2651" t="s">
        <v>5822</v>
      </c>
    </row>
    <row r="2652" spans="1:3" ht="12.75">
      <c r="A2652" t="s">
        <v>5890</v>
      </c>
      <c r="B2652" t="s">
        <v>4447</v>
      </c>
      <c r="C2652" t="s">
        <v>5851</v>
      </c>
    </row>
    <row r="2653" spans="1:3" ht="12.75">
      <c r="A2653" t="s">
        <v>5891</v>
      </c>
      <c r="B2653" t="s">
        <v>4447</v>
      </c>
      <c r="C2653" t="s">
        <v>5892</v>
      </c>
    </row>
    <row r="2654" spans="1:3" ht="12.75">
      <c r="A2654" t="s">
        <v>5893</v>
      </c>
      <c r="B2654" t="s">
        <v>4447</v>
      </c>
      <c r="C2654" t="s">
        <v>5851</v>
      </c>
    </row>
    <row r="2655" spans="1:3" ht="12.75">
      <c r="A2655" t="s">
        <v>5894</v>
      </c>
      <c r="B2655" t="s">
        <v>4447</v>
      </c>
      <c r="C2655" t="s">
        <v>5895</v>
      </c>
    </row>
    <row r="2656" spans="1:3" ht="12.75">
      <c r="A2656" t="s">
        <v>5896</v>
      </c>
      <c r="B2656" t="s">
        <v>4447</v>
      </c>
      <c r="C2656" t="s">
        <v>5897</v>
      </c>
    </row>
    <row r="2657" spans="1:3" ht="12.75">
      <c r="A2657" t="s">
        <v>5898</v>
      </c>
      <c r="B2657" t="s">
        <v>4447</v>
      </c>
      <c r="C2657" t="s">
        <v>5899</v>
      </c>
    </row>
    <row r="2658" spans="1:3" ht="12.75">
      <c r="A2658" t="s">
        <v>5900</v>
      </c>
      <c r="B2658" t="s">
        <v>4447</v>
      </c>
      <c r="C2658" t="s">
        <v>4454</v>
      </c>
    </row>
    <row r="2659" spans="1:3" ht="12.75">
      <c r="A2659" t="s">
        <v>5901</v>
      </c>
      <c r="B2659" t="s">
        <v>4447</v>
      </c>
      <c r="C2659" t="s">
        <v>5902</v>
      </c>
    </row>
    <row r="2660" spans="1:3" ht="12.75">
      <c r="A2660" t="s">
        <v>5903</v>
      </c>
      <c r="B2660" t="s">
        <v>4447</v>
      </c>
      <c r="C2660" t="s">
        <v>5904</v>
      </c>
    </row>
    <row r="2661" spans="1:3" ht="12.75">
      <c r="A2661" t="s">
        <v>5905</v>
      </c>
      <c r="B2661" t="s">
        <v>4447</v>
      </c>
      <c r="C2661" t="s">
        <v>5906</v>
      </c>
    </row>
    <row r="2662" spans="1:3" ht="12.75">
      <c r="A2662" t="s">
        <v>5907</v>
      </c>
      <c r="B2662" t="s">
        <v>4447</v>
      </c>
      <c r="C2662" t="s">
        <v>5908</v>
      </c>
    </row>
    <row r="2663" spans="1:3" ht="12.75">
      <c r="A2663" t="s">
        <v>5909</v>
      </c>
      <c r="B2663" t="s">
        <v>4447</v>
      </c>
      <c r="C2663" t="s">
        <v>5910</v>
      </c>
    </row>
    <row r="2664" spans="1:3" ht="12.75">
      <c r="A2664" t="s">
        <v>5911</v>
      </c>
      <c r="B2664" t="s">
        <v>4447</v>
      </c>
      <c r="C2664" t="s">
        <v>5912</v>
      </c>
    </row>
    <row r="2665" spans="1:3" ht="12.75">
      <c r="A2665" t="s">
        <v>5913</v>
      </c>
      <c r="B2665" t="s">
        <v>4447</v>
      </c>
      <c r="C2665" t="s">
        <v>5914</v>
      </c>
    </row>
    <row r="2666" spans="1:3" ht="12.75">
      <c r="A2666" t="s">
        <v>5915</v>
      </c>
      <c r="B2666" t="s">
        <v>4447</v>
      </c>
      <c r="C2666" t="s">
        <v>4454</v>
      </c>
    </row>
    <row r="2667" spans="1:3" ht="12.75">
      <c r="A2667" t="s">
        <v>5916</v>
      </c>
      <c r="B2667" t="s">
        <v>4447</v>
      </c>
      <c r="C2667" t="s">
        <v>5917</v>
      </c>
    </row>
    <row r="2668" spans="1:3" ht="12.75">
      <c r="A2668" t="s">
        <v>5918</v>
      </c>
      <c r="B2668" t="s">
        <v>4447</v>
      </c>
      <c r="C2668" t="s">
        <v>5919</v>
      </c>
    </row>
    <row r="2669" spans="1:3" ht="12.75">
      <c r="A2669" t="s">
        <v>5920</v>
      </c>
      <c r="B2669" t="s">
        <v>4447</v>
      </c>
      <c r="C2669" t="s">
        <v>5921</v>
      </c>
    </row>
    <row r="2670" spans="1:3" ht="12.75">
      <c r="A2670" t="s">
        <v>5922</v>
      </c>
      <c r="B2670" t="s">
        <v>4447</v>
      </c>
      <c r="C2670" t="s">
        <v>5923</v>
      </c>
    </row>
    <row r="2671" spans="1:3" ht="12.75">
      <c r="A2671" t="s">
        <v>5924</v>
      </c>
      <c r="B2671" t="s">
        <v>4447</v>
      </c>
      <c r="C2671" t="s">
        <v>5925</v>
      </c>
    </row>
    <row r="2672" spans="1:3" ht="12.75">
      <c r="A2672" t="s">
        <v>5926</v>
      </c>
      <c r="B2672" t="s">
        <v>4447</v>
      </c>
      <c r="C2672" t="s">
        <v>5927</v>
      </c>
    </row>
    <row r="2673" spans="1:3" ht="12.75">
      <c r="A2673" t="s">
        <v>5928</v>
      </c>
      <c r="B2673" t="s">
        <v>4447</v>
      </c>
      <c r="C2673" t="s">
        <v>5929</v>
      </c>
    </row>
    <row r="2674" spans="1:3" ht="12.75">
      <c r="A2674" t="s">
        <v>5930</v>
      </c>
      <c r="B2674" t="s">
        <v>4447</v>
      </c>
      <c r="C2674" t="s">
        <v>5927</v>
      </c>
    </row>
    <row r="2675" spans="1:3" ht="12.75">
      <c r="A2675" t="s">
        <v>5931</v>
      </c>
      <c r="B2675" t="s">
        <v>4447</v>
      </c>
      <c r="C2675" t="s">
        <v>5932</v>
      </c>
    </row>
    <row r="2676" spans="1:3" ht="12.75">
      <c r="A2676" t="s">
        <v>5933</v>
      </c>
      <c r="B2676" t="s">
        <v>4447</v>
      </c>
      <c r="C2676" t="s">
        <v>5934</v>
      </c>
    </row>
    <row r="2677" spans="1:3" ht="12.75">
      <c r="A2677" t="s">
        <v>5935</v>
      </c>
      <c r="B2677" t="s">
        <v>4447</v>
      </c>
      <c r="C2677" t="s">
        <v>5936</v>
      </c>
    </row>
    <row r="2678" spans="1:3" ht="12.75">
      <c r="A2678" t="s">
        <v>5937</v>
      </c>
      <c r="B2678" t="s">
        <v>4447</v>
      </c>
      <c r="C2678" t="s">
        <v>5938</v>
      </c>
    </row>
    <row r="2679" spans="1:3" ht="12.75">
      <c r="A2679" t="s">
        <v>5939</v>
      </c>
      <c r="B2679" t="s">
        <v>4447</v>
      </c>
      <c r="C2679" t="s">
        <v>5940</v>
      </c>
    </row>
    <row r="2680" spans="1:3" ht="12.75">
      <c r="A2680" t="s">
        <v>5941</v>
      </c>
      <c r="B2680" t="s">
        <v>4447</v>
      </c>
      <c r="C2680" t="s">
        <v>5892</v>
      </c>
    </row>
    <row r="2681" spans="1:3" ht="12.75">
      <c r="A2681" t="s">
        <v>5942</v>
      </c>
      <c r="B2681" t="s">
        <v>4447</v>
      </c>
      <c r="C2681" t="s">
        <v>5851</v>
      </c>
    </row>
    <row r="2682" spans="1:3" ht="12.75">
      <c r="A2682" t="s">
        <v>5943</v>
      </c>
      <c r="B2682" t="s">
        <v>4447</v>
      </c>
      <c r="C2682" t="s">
        <v>5944</v>
      </c>
    </row>
    <row r="2683" spans="1:3" ht="12.75">
      <c r="A2683" t="s">
        <v>5945</v>
      </c>
      <c r="B2683" t="s">
        <v>1089</v>
      </c>
      <c r="C2683" t="s">
        <v>5946</v>
      </c>
    </row>
    <row r="2684" spans="1:3" ht="12.75">
      <c r="A2684" t="s">
        <v>5947</v>
      </c>
      <c r="B2684" t="s">
        <v>1059</v>
      </c>
      <c r="C2684" t="s">
        <v>5948</v>
      </c>
    </row>
    <row r="2685" spans="1:3" ht="12.75">
      <c r="A2685" t="s">
        <v>5949</v>
      </c>
      <c r="B2685" t="s">
        <v>1063</v>
      </c>
      <c r="C2685" t="s">
        <v>5950</v>
      </c>
    </row>
    <row r="2686" spans="1:3" ht="12.75">
      <c r="A2686" t="s">
        <v>5951</v>
      </c>
      <c r="B2686" t="s">
        <v>1067</v>
      </c>
      <c r="C2686" t="s">
        <v>5952</v>
      </c>
    </row>
    <row r="2687" spans="1:3" ht="12.75">
      <c r="A2687" t="s">
        <v>5953</v>
      </c>
      <c r="B2687" t="s">
        <v>1116</v>
      </c>
      <c r="C2687" t="s">
        <v>5954</v>
      </c>
    </row>
    <row r="2688" spans="1:3" ht="12.75">
      <c r="A2688" t="s">
        <v>5955</v>
      </c>
      <c r="B2688">
        <v>11120113</v>
      </c>
      <c r="C2688" t="s">
        <v>5956</v>
      </c>
    </row>
    <row r="2689" spans="1:3" ht="12.75">
      <c r="A2689" t="s">
        <v>5957</v>
      </c>
      <c r="B2689">
        <v>11120114</v>
      </c>
      <c r="C2689" t="s">
        <v>5958</v>
      </c>
    </row>
    <row r="2690" spans="1:3" ht="12.75">
      <c r="A2690" t="s">
        <v>5959</v>
      </c>
      <c r="B2690">
        <v>11210511</v>
      </c>
      <c r="C2690" t="s">
        <v>5960</v>
      </c>
    </row>
    <row r="2691" spans="1:3" ht="12.75">
      <c r="A2691" t="s">
        <v>5961</v>
      </c>
      <c r="B2691">
        <v>11210512</v>
      </c>
      <c r="C2691" t="s">
        <v>5962</v>
      </c>
    </row>
    <row r="2692" spans="1:3" ht="12.75">
      <c r="A2692" t="s">
        <v>5963</v>
      </c>
      <c r="B2692">
        <v>11210513</v>
      </c>
      <c r="C2692" t="s">
        <v>5964</v>
      </c>
    </row>
    <row r="2693" spans="1:3" ht="12.75">
      <c r="A2693" t="s">
        <v>5965</v>
      </c>
      <c r="B2693">
        <v>11210514</v>
      </c>
      <c r="C2693" t="s">
        <v>1165</v>
      </c>
    </row>
    <row r="2694" spans="1:3" ht="12.75">
      <c r="A2694" t="s">
        <v>5966</v>
      </c>
      <c r="B2694">
        <v>11380311</v>
      </c>
      <c r="C2694" t="s">
        <v>5967</v>
      </c>
    </row>
    <row r="2695" spans="1:3" ht="12.75">
      <c r="A2695" t="s">
        <v>5968</v>
      </c>
      <c r="B2695">
        <v>11380312</v>
      </c>
      <c r="C2695" t="s">
        <v>5969</v>
      </c>
    </row>
    <row r="2696" spans="1:3" ht="12.75">
      <c r="A2696" t="s">
        <v>5970</v>
      </c>
      <c r="B2696">
        <v>11380313</v>
      </c>
      <c r="C2696" t="s">
        <v>5971</v>
      </c>
    </row>
    <row r="2697" spans="1:3" ht="12.75">
      <c r="A2697" t="s">
        <v>5972</v>
      </c>
      <c r="B2697">
        <v>11380314</v>
      </c>
      <c r="C2697" t="s">
        <v>5973</v>
      </c>
    </row>
    <row r="2698" spans="1:3" ht="12.75">
      <c r="A2698" t="s">
        <v>5974</v>
      </c>
      <c r="B2698">
        <v>11380411</v>
      </c>
      <c r="C2698" t="s">
        <v>5975</v>
      </c>
    </row>
    <row r="2699" spans="1:3" ht="12.75">
      <c r="A2699" t="s">
        <v>5976</v>
      </c>
      <c r="B2699">
        <v>11380412</v>
      </c>
      <c r="C2699" t="s">
        <v>5977</v>
      </c>
    </row>
    <row r="2700" spans="1:3" ht="12.75">
      <c r="A2700" t="s">
        <v>5978</v>
      </c>
      <c r="B2700">
        <v>11380413</v>
      </c>
      <c r="C2700" t="s">
        <v>5979</v>
      </c>
    </row>
    <row r="2701" spans="1:3" ht="12.75">
      <c r="A2701" t="s">
        <v>5980</v>
      </c>
      <c r="B2701">
        <v>11380414</v>
      </c>
      <c r="C2701" t="s">
        <v>5981</v>
      </c>
    </row>
    <row r="2702" spans="1:3" ht="12.75">
      <c r="A2702" t="s">
        <v>5982</v>
      </c>
      <c r="B2702">
        <v>11389913</v>
      </c>
      <c r="C2702" t="s">
        <v>5983</v>
      </c>
    </row>
    <row r="2703" spans="1:3" ht="12.75">
      <c r="A2703" t="s">
        <v>5984</v>
      </c>
      <c r="B2703">
        <v>11389914</v>
      </c>
      <c r="C2703" t="s">
        <v>5985</v>
      </c>
    </row>
    <row r="2704" spans="1:3" ht="12.75">
      <c r="A2704" t="s">
        <v>5986</v>
      </c>
      <c r="B2704">
        <v>12100424</v>
      </c>
      <c r="C2704" t="s">
        <v>5987</v>
      </c>
    </row>
    <row r="2705" spans="1:3" ht="12.75">
      <c r="A2705" t="s">
        <v>5988</v>
      </c>
      <c r="B2705">
        <v>12100433</v>
      </c>
      <c r="C2705" t="s">
        <v>5989</v>
      </c>
    </row>
    <row r="2706" spans="1:3" ht="12.75">
      <c r="A2706" t="s">
        <v>5990</v>
      </c>
      <c r="B2706">
        <v>12100434</v>
      </c>
      <c r="C2706" t="s">
        <v>5991</v>
      </c>
    </row>
    <row r="2707" spans="1:3" ht="12.75">
      <c r="A2707" t="s">
        <v>5992</v>
      </c>
      <c r="B2707">
        <v>12100443</v>
      </c>
      <c r="C2707" t="s">
        <v>5993</v>
      </c>
    </row>
    <row r="2708" spans="1:3" ht="12.75">
      <c r="A2708" t="s">
        <v>5994</v>
      </c>
      <c r="B2708">
        <v>12100444</v>
      </c>
      <c r="C2708" t="s">
        <v>5995</v>
      </c>
    </row>
    <row r="2709" spans="1:3" ht="12.75">
      <c r="A2709" t="s">
        <v>5996</v>
      </c>
      <c r="B2709">
        <v>12100451</v>
      </c>
      <c r="C2709" t="s">
        <v>1203</v>
      </c>
    </row>
    <row r="2710" spans="1:3" ht="12.75">
      <c r="A2710" t="s">
        <v>5997</v>
      </c>
      <c r="B2710">
        <v>12100452</v>
      </c>
      <c r="C2710" t="s">
        <v>1207</v>
      </c>
    </row>
    <row r="2711" spans="1:3" ht="12.75">
      <c r="A2711" t="s">
        <v>5998</v>
      </c>
      <c r="B2711">
        <v>12100453</v>
      </c>
      <c r="C2711" t="s">
        <v>5999</v>
      </c>
    </row>
    <row r="2712" spans="1:3" ht="12.75">
      <c r="A2712" t="s">
        <v>6000</v>
      </c>
      <c r="B2712">
        <v>12100454</v>
      </c>
      <c r="C2712" t="s">
        <v>6001</v>
      </c>
    </row>
    <row r="2713" spans="1:3" ht="12.75">
      <c r="A2713" t="s">
        <v>6002</v>
      </c>
      <c r="B2713">
        <v>12100463</v>
      </c>
      <c r="C2713" t="s">
        <v>6003</v>
      </c>
    </row>
    <row r="2714" spans="1:3" ht="12.75">
      <c r="A2714" t="s">
        <v>6004</v>
      </c>
      <c r="B2714">
        <v>12100464</v>
      </c>
      <c r="C2714" t="s">
        <v>6005</v>
      </c>
    </row>
    <row r="2715" spans="1:3" ht="12.75">
      <c r="A2715" t="s">
        <v>6006</v>
      </c>
      <c r="B2715">
        <v>12100473</v>
      </c>
      <c r="C2715" t="s">
        <v>6007</v>
      </c>
    </row>
    <row r="2716" spans="1:3" ht="12.75">
      <c r="A2716" t="s">
        <v>6008</v>
      </c>
      <c r="B2716">
        <v>12100474</v>
      </c>
      <c r="C2716" t="s">
        <v>6009</v>
      </c>
    </row>
    <row r="2717" spans="1:3" ht="12.75">
      <c r="A2717" t="s">
        <v>6010</v>
      </c>
      <c r="B2717">
        <v>12100481</v>
      </c>
      <c r="C2717" t="s">
        <v>6011</v>
      </c>
    </row>
    <row r="2718" spans="1:3" ht="12.75">
      <c r="A2718" t="s">
        <v>6012</v>
      </c>
      <c r="B2718">
        <v>12100482</v>
      </c>
      <c r="C2718" t="s">
        <v>6013</v>
      </c>
    </row>
    <row r="2719" spans="1:3" ht="12.75">
      <c r="A2719" t="s">
        <v>6014</v>
      </c>
      <c r="B2719">
        <v>12100483</v>
      </c>
      <c r="C2719" t="s">
        <v>6015</v>
      </c>
    </row>
    <row r="2720" spans="1:3" ht="12.75">
      <c r="A2720" t="s">
        <v>6016</v>
      </c>
      <c r="B2720">
        <v>12100484</v>
      </c>
      <c r="C2720" t="s">
        <v>6017</v>
      </c>
    </row>
    <row r="2721" spans="1:3" ht="12.75">
      <c r="A2721" t="s">
        <v>6018</v>
      </c>
      <c r="B2721">
        <v>12100631</v>
      </c>
      <c r="C2721" t="s">
        <v>6019</v>
      </c>
    </row>
    <row r="2722" spans="1:3" ht="12.75">
      <c r="A2722" t="s">
        <v>6020</v>
      </c>
      <c r="B2722">
        <v>12100632</v>
      </c>
      <c r="C2722" t="s">
        <v>6021</v>
      </c>
    </row>
    <row r="2723" spans="1:3" ht="12.75">
      <c r="A2723" t="s">
        <v>6022</v>
      </c>
      <c r="B2723">
        <v>12100633</v>
      </c>
      <c r="C2723" t="s">
        <v>6023</v>
      </c>
    </row>
    <row r="2724" spans="1:3" ht="12.75">
      <c r="A2724" t="s">
        <v>6024</v>
      </c>
      <c r="B2724">
        <v>12100634</v>
      </c>
      <c r="C2724" t="s">
        <v>6025</v>
      </c>
    </row>
    <row r="2725" spans="1:3" ht="12.75">
      <c r="A2725" t="s">
        <v>6026</v>
      </c>
      <c r="B2725">
        <v>12109914</v>
      </c>
      <c r="C2725" t="s">
        <v>6027</v>
      </c>
    </row>
    <row r="2726" spans="1:3" ht="12.75">
      <c r="A2726" t="s">
        <v>6028</v>
      </c>
      <c r="B2726">
        <v>12209914</v>
      </c>
      <c r="C2726" t="s">
        <v>6029</v>
      </c>
    </row>
    <row r="2727" spans="1:3" ht="12.75">
      <c r="A2727" t="s">
        <v>6030</v>
      </c>
      <c r="B2727">
        <v>13100114</v>
      </c>
      <c r="C2727" t="s">
        <v>6031</v>
      </c>
    </row>
    <row r="2728" spans="1:3" ht="12.75">
      <c r="A2728" t="s">
        <v>6032</v>
      </c>
      <c r="B2728">
        <v>13100123</v>
      </c>
      <c r="C2728" t="s">
        <v>6033</v>
      </c>
    </row>
    <row r="2729" spans="1:3" ht="12.75">
      <c r="A2729" t="s">
        <v>6034</v>
      </c>
      <c r="B2729">
        <v>13100124</v>
      </c>
      <c r="C2729" t="s">
        <v>6035</v>
      </c>
    </row>
    <row r="2730" spans="1:3" ht="12.75">
      <c r="A2730" t="s">
        <v>6036</v>
      </c>
      <c r="B2730">
        <v>13100212</v>
      </c>
      <c r="C2730" t="s">
        <v>6037</v>
      </c>
    </row>
    <row r="2731" spans="1:3" ht="12.75">
      <c r="A2731" t="s">
        <v>6038</v>
      </c>
      <c r="B2731">
        <v>13100213</v>
      </c>
      <c r="C2731" t="s">
        <v>6039</v>
      </c>
    </row>
    <row r="2732" spans="1:3" ht="12.75">
      <c r="A2732" t="s">
        <v>6040</v>
      </c>
      <c r="B2732">
        <v>13100214</v>
      </c>
      <c r="C2732" t="s">
        <v>6041</v>
      </c>
    </row>
    <row r="2733" spans="1:3" ht="12.75">
      <c r="A2733" t="s">
        <v>6042</v>
      </c>
      <c r="B2733">
        <v>13109912</v>
      </c>
      <c r="C2733" t="s">
        <v>6043</v>
      </c>
    </row>
    <row r="2734" spans="1:3" ht="12.75">
      <c r="A2734" t="s">
        <v>6044</v>
      </c>
      <c r="B2734">
        <v>13109913</v>
      </c>
      <c r="C2734" t="s">
        <v>6045</v>
      </c>
    </row>
    <row r="2735" spans="1:3" ht="12.75">
      <c r="A2735" t="s">
        <v>6046</v>
      </c>
      <c r="B2735">
        <v>13109914</v>
      </c>
      <c r="C2735" t="s">
        <v>6047</v>
      </c>
    </row>
    <row r="2736" spans="1:3" ht="12.75">
      <c r="A2736" t="s">
        <v>6048</v>
      </c>
      <c r="B2736">
        <v>13210061</v>
      </c>
      <c r="C2736" t="s">
        <v>6049</v>
      </c>
    </row>
    <row r="2737" spans="1:3" ht="12.75">
      <c r="A2737" t="s">
        <v>6050</v>
      </c>
      <c r="B2737">
        <v>13220012</v>
      </c>
      <c r="C2737" t="s">
        <v>6051</v>
      </c>
    </row>
    <row r="2738" spans="1:3" ht="12.75">
      <c r="A2738" t="s">
        <v>6052</v>
      </c>
      <c r="B2738">
        <v>13230011</v>
      </c>
      <c r="C2738" t="s">
        <v>6053</v>
      </c>
    </row>
    <row r="2739" spans="1:3" ht="12.75">
      <c r="A2739" t="s">
        <v>6054</v>
      </c>
      <c r="B2739">
        <v>13230012</v>
      </c>
      <c r="C2739" t="s">
        <v>6055</v>
      </c>
    </row>
    <row r="2740" spans="1:3" ht="12.75">
      <c r="A2740" t="s">
        <v>6056</v>
      </c>
      <c r="B2740">
        <v>13230013</v>
      </c>
      <c r="C2740" t="s">
        <v>6057</v>
      </c>
    </row>
    <row r="2741" spans="1:3" ht="12.75">
      <c r="A2741" t="s">
        <v>6058</v>
      </c>
      <c r="B2741">
        <v>13230014</v>
      </c>
      <c r="C2741" t="s">
        <v>6059</v>
      </c>
    </row>
    <row r="2742" spans="1:3" ht="12.75">
      <c r="A2742" t="s">
        <v>6060</v>
      </c>
      <c r="B2742">
        <v>13290012</v>
      </c>
      <c r="C2742" t="s">
        <v>6061</v>
      </c>
    </row>
    <row r="2743" spans="1:3" ht="12.75">
      <c r="A2743" t="s">
        <v>6062</v>
      </c>
      <c r="B2743">
        <v>13290013</v>
      </c>
      <c r="C2743" t="s">
        <v>6063</v>
      </c>
    </row>
    <row r="2744" spans="1:3" ht="12.75">
      <c r="A2744" t="s">
        <v>6064</v>
      </c>
      <c r="B2744">
        <v>13290014</v>
      </c>
      <c r="C2744" t="s">
        <v>6065</v>
      </c>
    </row>
    <row r="2745" spans="1:3" ht="12.75">
      <c r="A2745" t="s">
        <v>6066</v>
      </c>
      <c r="B2745">
        <v>13310112</v>
      </c>
      <c r="C2745" t="s">
        <v>6067</v>
      </c>
    </row>
    <row r="2746" spans="1:3" ht="12.75">
      <c r="A2746" t="s">
        <v>6068</v>
      </c>
      <c r="B2746">
        <v>13310113</v>
      </c>
      <c r="C2746" t="s">
        <v>6069</v>
      </c>
    </row>
    <row r="2747" spans="1:3" ht="12.75">
      <c r="A2747" t="s">
        <v>6070</v>
      </c>
      <c r="B2747">
        <v>13310114</v>
      </c>
      <c r="C2747" t="s">
        <v>6071</v>
      </c>
    </row>
    <row r="2748" spans="1:3" ht="12.75">
      <c r="A2748" t="s">
        <v>6072</v>
      </c>
      <c r="B2748">
        <v>13399912</v>
      </c>
      <c r="C2748" t="s">
        <v>6073</v>
      </c>
    </row>
    <row r="2749" spans="1:3" ht="12.75">
      <c r="A2749" t="s">
        <v>6074</v>
      </c>
      <c r="B2749">
        <v>13399913</v>
      </c>
      <c r="C2749" t="s">
        <v>6075</v>
      </c>
    </row>
    <row r="2750" spans="1:3" ht="12.75">
      <c r="A2750" t="s">
        <v>6076</v>
      </c>
      <c r="B2750">
        <v>13399914</v>
      </c>
      <c r="C2750" t="s">
        <v>6077</v>
      </c>
    </row>
    <row r="2751" spans="1:3" ht="12.75">
      <c r="A2751" t="s">
        <v>6078</v>
      </c>
      <c r="B2751">
        <v>13410111</v>
      </c>
      <c r="C2751" t="s">
        <v>6079</v>
      </c>
    </row>
    <row r="2752" spans="1:3" ht="12.75">
      <c r="A2752" t="s">
        <v>6080</v>
      </c>
      <c r="B2752">
        <v>13410121</v>
      </c>
      <c r="C2752" t="s">
        <v>6081</v>
      </c>
    </row>
    <row r="2753" spans="1:3" ht="12.75">
      <c r="A2753" t="s">
        <v>6082</v>
      </c>
      <c r="B2753">
        <v>13410211</v>
      </c>
      <c r="C2753" t="s">
        <v>6083</v>
      </c>
    </row>
    <row r="2754" spans="1:3" ht="12.75">
      <c r="A2754" t="s">
        <v>6084</v>
      </c>
      <c r="B2754">
        <v>13410221</v>
      </c>
      <c r="C2754" t="s">
        <v>6085</v>
      </c>
    </row>
    <row r="2755" spans="1:3" ht="12.75">
      <c r="A2755" t="s">
        <v>6086</v>
      </c>
      <c r="B2755">
        <v>13410231</v>
      </c>
      <c r="C2755" t="s">
        <v>6087</v>
      </c>
    </row>
    <row r="2756" spans="1:3" ht="12.75">
      <c r="A2756" t="s">
        <v>6088</v>
      </c>
      <c r="B2756">
        <v>13410241</v>
      </c>
      <c r="C2756" t="s">
        <v>6089</v>
      </c>
    </row>
    <row r="2757" spans="1:3" ht="12.75">
      <c r="A2757" t="s">
        <v>6090</v>
      </c>
      <c r="B2757">
        <v>13410311</v>
      </c>
      <c r="C2757" t="s">
        <v>6091</v>
      </c>
    </row>
    <row r="2758" spans="1:3" ht="12.75">
      <c r="A2758" t="s">
        <v>6092</v>
      </c>
      <c r="B2758">
        <v>13410321</v>
      </c>
      <c r="C2758" t="s">
        <v>6093</v>
      </c>
    </row>
    <row r="2759" spans="1:3" ht="12.75">
      <c r="A2759" t="s">
        <v>6094</v>
      </c>
      <c r="B2759">
        <v>13410331</v>
      </c>
      <c r="C2759" t="s">
        <v>6095</v>
      </c>
    </row>
    <row r="2760" spans="1:3" ht="12.75">
      <c r="A2760" t="s">
        <v>6096</v>
      </c>
      <c r="B2760">
        <v>13410341</v>
      </c>
      <c r="C2760" t="s">
        <v>6097</v>
      </c>
    </row>
    <row r="2761" spans="1:3" ht="12.75">
      <c r="A2761" t="s">
        <v>6098</v>
      </c>
      <c r="B2761">
        <v>13410411</v>
      </c>
      <c r="C2761" t="s">
        <v>6099</v>
      </c>
    </row>
    <row r="2762" spans="1:3" ht="12.75">
      <c r="A2762" t="s">
        <v>6100</v>
      </c>
      <c r="B2762">
        <v>13410421</v>
      </c>
      <c r="C2762" t="s">
        <v>6101</v>
      </c>
    </row>
    <row r="2763" spans="1:3" ht="12.75">
      <c r="A2763" t="s">
        <v>6102</v>
      </c>
      <c r="B2763">
        <v>13410431</v>
      </c>
      <c r="C2763" t="s">
        <v>6103</v>
      </c>
    </row>
    <row r="2764" spans="1:3" ht="12.75">
      <c r="A2764" t="s">
        <v>6104</v>
      </c>
      <c r="B2764">
        <v>13410441</v>
      </c>
      <c r="C2764" t="s">
        <v>6105</v>
      </c>
    </row>
    <row r="2765" spans="1:3" ht="12.75">
      <c r="A2765" t="s">
        <v>6106</v>
      </c>
      <c r="B2765">
        <v>13420211</v>
      </c>
      <c r="C2765" t="s">
        <v>6107</v>
      </c>
    </row>
    <row r="2766" spans="1:3" ht="12.75">
      <c r="A2766" t="s">
        <v>6108</v>
      </c>
      <c r="B2766">
        <v>13420241</v>
      </c>
      <c r="C2766" t="s">
        <v>6109</v>
      </c>
    </row>
    <row r="2767" spans="1:3" ht="12.75">
      <c r="A2767" t="s">
        <v>6110</v>
      </c>
      <c r="B2767">
        <v>13420311</v>
      </c>
      <c r="C2767" t="s">
        <v>6111</v>
      </c>
    </row>
    <row r="2768" spans="1:3" ht="12.75">
      <c r="A2768" t="s">
        <v>6112</v>
      </c>
      <c r="B2768">
        <v>13420341</v>
      </c>
      <c r="C2768" t="s">
        <v>6113</v>
      </c>
    </row>
    <row r="2769" spans="1:3" ht="12.75">
      <c r="A2769" t="s">
        <v>6114</v>
      </c>
      <c r="B2769">
        <v>13430111</v>
      </c>
      <c r="C2769" t="s">
        <v>6115</v>
      </c>
    </row>
    <row r="2770" spans="1:3" ht="12.75">
      <c r="A2770" t="s">
        <v>6116</v>
      </c>
      <c r="B2770">
        <v>13430211</v>
      </c>
      <c r="C2770" t="s">
        <v>6117</v>
      </c>
    </row>
    <row r="2771" spans="1:3" ht="12.75">
      <c r="A2771" t="s">
        <v>6118</v>
      </c>
      <c r="B2771">
        <v>13430241</v>
      </c>
      <c r="C2771" t="s">
        <v>6119</v>
      </c>
    </row>
    <row r="2772" spans="1:3" ht="12.75">
      <c r="A2772" t="s">
        <v>6120</v>
      </c>
      <c r="B2772">
        <v>13440111</v>
      </c>
      <c r="C2772" t="s">
        <v>6121</v>
      </c>
    </row>
    <row r="2773" spans="1:3" ht="12.75">
      <c r="A2773" t="s">
        <v>6122</v>
      </c>
      <c r="B2773">
        <v>13440112</v>
      </c>
      <c r="C2773" t="s">
        <v>6123</v>
      </c>
    </row>
    <row r="2774" spans="1:3" ht="12.75">
      <c r="A2774" t="s">
        <v>6124</v>
      </c>
      <c r="B2774">
        <v>13440113</v>
      </c>
      <c r="C2774" t="s">
        <v>6125</v>
      </c>
    </row>
    <row r="2775" spans="1:3" ht="12.75">
      <c r="A2775" t="s">
        <v>6126</v>
      </c>
      <c r="B2775">
        <v>13440114</v>
      </c>
      <c r="C2775" t="s">
        <v>6127</v>
      </c>
    </row>
    <row r="2776" spans="1:3" ht="12.75">
      <c r="A2776" t="s">
        <v>6128</v>
      </c>
      <c r="B2776">
        <v>13440211</v>
      </c>
      <c r="C2776" t="s">
        <v>6129</v>
      </c>
    </row>
    <row r="2777" spans="1:3" ht="12.75">
      <c r="A2777" t="s">
        <v>6130</v>
      </c>
      <c r="B2777">
        <v>13440212</v>
      </c>
      <c r="C2777" t="s">
        <v>6131</v>
      </c>
    </row>
    <row r="2778" spans="1:3" ht="12.75">
      <c r="A2778" t="s">
        <v>6132</v>
      </c>
      <c r="B2778">
        <v>13440213</v>
      </c>
      <c r="C2778" t="s">
        <v>6133</v>
      </c>
    </row>
    <row r="2779" spans="1:3" ht="12.75">
      <c r="A2779" t="s">
        <v>6134</v>
      </c>
      <c r="B2779">
        <v>13440214</v>
      </c>
      <c r="C2779" t="s">
        <v>6135</v>
      </c>
    </row>
    <row r="2780" spans="1:3" ht="12.75">
      <c r="A2780" t="s">
        <v>6136</v>
      </c>
      <c r="B2780">
        <v>13450111</v>
      </c>
      <c r="C2780" t="s">
        <v>6137</v>
      </c>
    </row>
    <row r="2781" spans="1:3" ht="12.75">
      <c r="A2781" t="s">
        <v>6138</v>
      </c>
      <c r="B2781">
        <v>13450112</v>
      </c>
      <c r="C2781" t="s">
        <v>6139</v>
      </c>
    </row>
    <row r="2782" spans="1:3" ht="12.75">
      <c r="A2782" t="s">
        <v>6140</v>
      </c>
      <c r="B2782">
        <v>13450113</v>
      </c>
      <c r="C2782" t="s">
        <v>6141</v>
      </c>
    </row>
    <row r="2783" spans="1:3" ht="12.75">
      <c r="A2783" t="s">
        <v>6142</v>
      </c>
      <c r="B2783">
        <v>13450114</v>
      </c>
      <c r="C2783" t="s">
        <v>6143</v>
      </c>
    </row>
    <row r="2784" spans="1:3" ht="12.75">
      <c r="A2784" t="s">
        <v>6144</v>
      </c>
      <c r="B2784">
        <v>13450321</v>
      </c>
      <c r="C2784" t="s">
        <v>6145</v>
      </c>
    </row>
    <row r="2785" spans="1:3" ht="12.75">
      <c r="A2785" t="s">
        <v>6146</v>
      </c>
      <c r="B2785">
        <v>13450322</v>
      </c>
      <c r="C2785" t="s">
        <v>6147</v>
      </c>
    </row>
    <row r="2786" spans="1:3" ht="12.75">
      <c r="A2786" t="s">
        <v>6148</v>
      </c>
      <c r="B2786">
        <v>13450323</v>
      </c>
      <c r="C2786" t="s">
        <v>6149</v>
      </c>
    </row>
    <row r="2787" spans="1:3" ht="12.75">
      <c r="A2787" t="s">
        <v>6150</v>
      </c>
      <c r="B2787">
        <v>13450324</v>
      </c>
      <c r="C2787" t="s">
        <v>6151</v>
      </c>
    </row>
    <row r="2788" spans="1:3" ht="12.75">
      <c r="A2788" t="s">
        <v>6152</v>
      </c>
      <c r="B2788">
        <v>13490112</v>
      </c>
      <c r="C2788" t="s">
        <v>6153</v>
      </c>
    </row>
    <row r="2789" spans="1:3" ht="12.75">
      <c r="A2789" t="s">
        <v>6154</v>
      </c>
      <c r="B2789">
        <v>13490113</v>
      </c>
      <c r="C2789" t="s">
        <v>6155</v>
      </c>
    </row>
    <row r="2790" spans="1:3" ht="12.75">
      <c r="A2790" t="s">
        <v>6156</v>
      </c>
      <c r="B2790">
        <v>13490114</v>
      </c>
      <c r="C2790" t="s">
        <v>6157</v>
      </c>
    </row>
    <row r="2791" spans="1:3" ht="12.75">
      <c r="A2791" t="s">
        <v>6158</v>
      </c>
      <c r="B2791">
        <v>13499911</v>
      </c>
      <c r="C2791" t="s">
        <v>6159</v>
      </c>
    </row>
    <row r="2792" spans="1:3" ht="12.75">
      <c r="A2792" t="s">
        <v>6160</v>
      </c>
      <c r="B2792">
        <v>13499912</v>
      </c>
      <c r="C2792" t="s">
        <v>6161</v>
      </c>
    </row>
    <row r="2793" spans="1:3" ht="12.75">
      <c r="A2793" t="s">
        <v>6162</v>
      </c>
      <c r="B2793">
        <v>13499913</v>
      </c>
      <c r="C2793" t="s">
        <v>6163</v>
      </c>
    </row>
    <row r="2794" spans="1:3" ht="12.75">
      <c r="A2794" t="s">
        <v>6164</v>
      </c>
      <c r="B2794">
        <v>13499914</v>
      </c>
      <c r="C2794" t="s">
        <v>6165</v>
      </c>
    </row>
    <row r="2795" spans="1:3" ht="12.75">
      <c r="A2795" t="s">
        <v>6166</v>
      </c>
      <c r="B2795">
        <v>13500000</v>
      </c>
      <c r="C2795" t="s">
        <v>6167</v>
      </c>
    </row>
    <row r="2796" spans="1:3" ht="12.75">
      <c r="A2796" t="s">
        <v>6168</v>
      </c>
      <c r="B2796">
        <v>13500111</v>
      </c>
      <c r="C2796" t="s">
        <v>6169</v>
      </c>
    </row>
    <row r="2797" spans="1:3" ht="12.75">
      <c r="A2797" t="s">
        <v>6170</v>
      </c>
      <c r="B2797">
        <v>13500112</v>
      </c>
      <c r="C2797" t="s">
        <v>6171</v>
      </c>
    </row>
    <row r="2798" spans="1:3" ht="12.75">
      <c r="A2798" t="s">
        <v>6172</v>
      </c>
      <c r="B2798">
        <v>13500113</v>
      </c>
      <c r="C2798" t="s">
        <v>6173</v>
      </c>
    </row>
    <row r="2799" spans="1:3" ht="12.75">
      <c r="A2799" t="s">
        <v>6174</v>
      </c>
      <c r="B2799">
        <v>13500114</v>
      </c>
      <c r="C2799" t="s">
        <v>6175</v>
      </c>
    </row>
    <row r="2800" spans="1:3" ht="12.75">
      <c r="A2800" t="s">
        <v>6176</v>
      </c>
      <c r="B2800">
        <v>13500211</v>
      </c>
      <c r="C2800" t="s">
        <v>6177</v>
      </c>
    </row>
    <row r="2801" spans="1:3" ht="12.75">
      <c r="A2801" t="s">
        <v>6178</v>
      </c>
      <c r="B2801">
        <v>13500212</v>
      </c>
      <c r="C2801" t="s">
        <v>6179</v>
      </c>
    </row>
    <row r="2802" spans="1:3" ht="12.75">
      <c r="A2802" t="s">
        <v>6180</v>
      </c>
      <c r="B2802">
        <v>13500213</v>
      </c>
      <c r="C2802" t="s">
        <v>6181</v>
      </c>
    </row>
    <row r="2803" spans="1:3" ht="12.75">
      <c r="A2803" t="s">
        <v>6182</v>
      </c>
      <c r="B2803">
        <v>13500214</v>
      </c>
      <c r="C2803" t="s">
        <v>6183</v>
      </c>
    </row>
    <row r="2804" spans="1:3" ht="12.75">
      <c r="A2804" t="s">
        <v>6184</v>
      </c>
      <c r="B2804">
        <v>13500311</v>
      </c>
      <c r="C2804" t="s">
        <v>6185</v>
      </c>
    </row>
    <row r="2805" spans="1:3" ht="12.75">
      <c r="A2805" t="s">
        <v>6186</v>
      </c>
      <c r="B2805">
        <v>13600112</v>
      </c>
      <c r="C2805" t="s">
        <v>6187</v>
      </c>
    </row>
    <row r="2806" spans="1:3" ht="12.75">
      <c r="A2806" t="s">
        <v>6188</v>
      </c>
      <c r="B2806">
        <v>13600113</v>
      </c>
      <c r="C2806" t="s">
        <v>6189</v>
      </c>
    </row>
    <row r="2807" spans="1:3" ht="12.75">
      <c r="A2807" t="s">
        <v>6190</v>
      </c>
      <c r="B2807">
        <v>13600114</v>
      </c>
      <c r="C2807" t="s">
        <v>6191</v>
      </c>
    </row>
    <row r="2808" spans="1:3" ht="12.75">
      <c r="A2808" t="s">
        <v>6192</v>
      </c>
      <c r="B2808">
        <v>13900012</v>
      </c>
      <c r="C2808" t="s">
        <v>6193</v>
      </c>
    </row>
    <row r="2809" spans="1:3" ht="12.75">
      <c r="A2809" t="s">
        <v>6194</v>
      </c>
      <c r="B2809">
        <v>13900013</v>
      </c>
      <c r="C2809" t="s">
        <v>6195</v>
      </c>
    </row>
    <row r="2810" spans="1:3" ht="12.75">
      <c r="A2810" t="s">
        <v>6196</v>
      </c>
      <c r="B2810">
        <v>13900014</v>
      </c>
      <c r="C2810" t="s">
        <v>6197</v>
      </c>
    </row>
    <row r="2811" spans="1:3" ht="12.75">
      <c r="A2811" t="s">
        <v>6198</v>
      </c>
      <c r="B2811">
        <v>14000012</v>
      </c>
      <c r="C2811" t="s">
        <v>6199</v>
      </c>
    </row>
    <row r="2812" spans="1:3" ht="12.75">
      <c r="A2812" t="s">
        <v>6200</v>
      </c>
      <c r="B2812">
        <v>14000013</v>
      </c>
      <c r="C2812" t="s">
        <v>6201</v>
      </c>
    </row>
    <row r="2813" spans="1:3" ht="12.75">
      <c r="A2813" t="s">
        <v>6202</v>
      </c>
      <c r="B2813">
        <v>14000014</v>
      </c>
      <c r="C2813" t="s">
        <v>6203</v>
      </c>
    </row>
    <row r="2814" spans="1:3" ht="12.75">
      <c r="A2814" t="s">
        <v>6204</v>
      </c>
      <c r="B2814">
        <v>15000012</v>
      </c>
      <c r="C2814" t="s">
        <v>6205</v>
      </c>
    </row>
    <row r="2815" spans="1:3" ht="12.75">
      <c r="A2815" t="s">
        <v>6206</v>
      </c>
      <c r="B2815">
        <v>15000013</v>
      </c>
      <c r="C2815" t="s">
        <v>6207</v>
      </c>
    </row>
    <row r="2816" spans="1:3" ht="12.75">
      <c r="A2816" t="s">
        <v>6208</v>
      </c>
      <c r="B2816">
        <v>15000014</v>
      </c>
      <c r="C2816" t="s">
        <v>6209</v>
      </c>
    </row>
    <row r="2817" spans="1:3" ht="12.75">
      <c r="A2817" t="s">
        <v>6210</v>
      </c>
      <c r="B2817">
        <v>16100114</v>
      </c>
      <c r="C2817" t="s">
        <v>6211</v>
      </c>
    </row>
    <row r="2818" spans="1:3" ht="12.75">
      <c r="A2818" t="s">
        <v>6212</v>
      </c>
      <c r="B2818">
        <v>16100212</v>
      </c>
      <c r="C2818" t="s">
        <v>6213</v>
      </c>
    </row>
    <row r="2819" spans="1:3" ht="12.75">
      <c r="A2819" t="s">
        <v>6214</v>
      </c>
      <c r="B2819">
        <v>16100213</v>
      </c>
      <c r="C2819" t="s">
        <v>6215</v>
      </c>
    </row>
    <row r="2820" spans="1:3" ht="12.75">
      <c r="A2820" t="s">
        <v>6216</v>
      </c>
      <c r="B2820">
        <v>16100214</v>
      </c>
      <c r="C2820" t="s">
        <v>6217</v>
      </c>
    </row>
    <row r="2821" spans="1:3" ht="12.75">
      <c r="A2821" t="s">
        <v>6218</v>
      </c>
      <c r="B2821">
        <v>16100312</v>
      </c>
      <c r="C2821" t="s">
        <v>6219</v>
      </c>
    </row>
    <row r="2822" spans="1:3" ht="12.75">
      <c r="A2822" t="s">
        <v>6220</v>
      </c>
      <c r="B2822">
        <v>16100313</v>
      </c>
      <c r="C2822" t="s">
        <v>6221</v>
      </c>
    </row>
    <row r="2823" spans="1:3" ht="12.75">
      <c r="A2823" t="s">
        <v>6222</v>
      </c>
      <c r="B2823">
        <v>16100314</v>
      </c>
      <c r="C2823" t="s">
        <v>6223</v>
      </c>
    </row>
    <row r="2824" spans="1:3" ht="12.75">
      <c r="A2824" t="s">
        <v>6224</v>
      </c>
      <c r="B2824">
        <v>16100411</v>
      </c>
      <c r="C2824" t="s">
        <v>6225</v>
      </c>
    </row>
    <row r="2825" spans="1:3" ht="12.75">
      <c r="A2825" t="s">
        <v>6226</v>
      </c>
      <c r="B2825">
        <v>16100412</v>
      </c>
      <c r="C2825" t="s">
        <v>6227</v>
      </c>
    </row>
    <row r="2826" spans="1:3" ht="12.75">
      <c r="A2826" t="s">
        <v>6228</v>
      </c>
      <c r="B2826">
        <v>16100413</v>
      </c>
      <c r="C2826" t="s">
        <v>6229</v>
      </c>
    </row>
    <row r="2827" spans="1:3" ht="12.75">
      <c r="A2827" t="s">
        <v>6230</v>
      </c>
      <c r="B2827">
        <v>16100414</v>
      </c>
      <c r="C2827" t="s">
        <v>6231</v>
      </c>
    </row>
    <row r="2828" spans="1:3" ht="12.75">
      <c r="A2828" t="s">
        <v>6232</v>
      </c>
      <c r="B2828">
        <v>16200212</v>
      </c>
      <c r="C2828" t="s">
        <v>6233</v>
      </c>
    </row>
    <row r="2829" spans="1:3" ht="12.75">
      <c r="A2829" t="s">
        <v>6234</v>
      </c>
      <c r="B2829">
        <v>16200213</v>
      </c>
      <c r="C2829" t="s">
        <v>6235</v>
      </c>
    </row>
    <row r="2830" spans="1:3" ht="12.75">
      <c r="A2830" t="s">
        <v>6236</v>
      </c>
      <c r="B2830">
        <v>16200214</v>
      </c>
      <c r="C2830" t="s">
        <v>6237</v>
      </c>
    </row>
    <row r="2831" spans="1:3" ht="12.75">
      <c r="A2831" t="s">
        <v>6238</v>
      </c>
      <c r="B2831">
        <v>16300112</v>
      </c>
      <c r="C2831" t="s">
        <v>6239</v>
      </c>
    </row>
    <row r="2832" spans="1:3" ht="12.75">
      <c r="A2832" t="s">
        <v>6240</v>
      </c>
      <c r="B2832">
        <v>16300113</v>
      </c>
      <c r="C2832" t="s">
        <v>6241</v>
      </c>
    </row>
    <row r="2833" spans="1:3" ht="12.75">
      <c r="A2833" t="s">
        <v>6242</v>
      </c>
      <c r="B2833">
        <v>16300114</v>
      </c>
      <c r="C2833" t="s">
        <v>6243</v>
      </c>
    </row>
    <row r="2834" spans="1:3" ht="12.75">
      <c r="A2834" t="s">
        <v>6244</v>
      </c>
      <c r="B2834">
        <v>16300211</v>
      </c>
      <c r="C2834" t="s">
        <v>6245</v>
      </c>
    </row>
    <row r="2835" spans="1:3" ht="12.75">
      <c r="A2835" t="s">
        <v>6246</v>
      </c>
      <c r="B2835">
        <v>16300212</v>
      </c>
      <c r="C2835" t="s">
        <v>6247</v>
      </c>
    </row>
    <row r="2836" spans="1:3" ht="12.75">
      <c r="A2836" t="s">
        <v>6248</v>
      </c>
      <c r="B2836">
        <v>16300213</v>
      </c>
      <c r="C2836" t="s">
        <v>6249</v>
      </c>
    </row>
    <row r="2837" spans="1:3" ht="12.75">
      <c r="A2837" t="s">
        <v>6250</v>
      </c>
      <c r="B2837">
        <v>16300214</v>
      </c>
      <c r="C2837" t="s">
        <v>6251</v>
      </c>
    </row>
    <row r="2838" spans="1:3" ht="12.75">
      <c r="A2838" t="s">
        <v>6252</v>
      </c>
      <c r="B2838">
        <v>16400000</v>
      </c>
      <c r="C2838" t="s">
        <v>6253</v>
      </c>
    </row>
    <row r="2839" spans="1:3" ht="12.75">
      <c r="A2839" t="s">
        <v>6254</v>
      </c>
      <c r="B2839">
        <v>16400111</v>
      </c>
      <c r="C2839" t="s">
        <v>6255</v>
      </c>
    </row>
    <row r="2840" spans="1:3" ht="12.75">
      <c r="A2840" t="s">
        <v>6256</v>
      </c>
      <c r="B2840">
        <v>16400112</v>
      </c>
      <c r="C2840" t="s">
        <v>6257</v>
      </c>
    </row>
    <row r="2841" spans="1:3" ht="12.75">
      <c r="A2841" t="s">
        <v>6258</v>
      </c>
      <c r="B2841">
        <v>16400113</v>
      </c>
      <c r="C2841" t="s">
        <v>6259</v>
      </c>
    </row>
    <row r="2842" spans="1:3" ht="12.75">
      <c r="A2842" t="s">
        <v>6260</v>
      </c>
      <c r="B2842">
        <v>16400114</v>
      </c>
      <c r="C2842" t="s">
        <v>6261</v>
      </c>
    </row>
    <row r="2843" spans="1:3" ht="12.75">
      <c r="A2843" t="s">
        <v>6262</v>
      </c>
      <c r="B2843">
        <v>16909914</v>
      </c>
      <c r="C2843" t="s">
        <v>6263</v>
      </c>
    </row>
    <row r="2844" spans="1:3" ht="12.75">
      <c r="A2844" t="s">
        <v>6264</v>
      </c>
      <c r="B2844">
        <v>17180711</v>
      </c>
      <c r="C2844" t="s">
        <v>2443</v>
      </c>
    </row>
    <row r="2845" spans="1:3" ht="12.75">
      <c r="A2845" t="s">
        <v>6265</v>
      </c>
      <c r="B2845">
        <v>17181041</v>
      </c>
      <c r="C2845" t="s">
        <v>6266</v>
      </c>
    </row>
    <row r="2846" spans="1:3" ht="12.75">
      <c r="A2846" t="s">
        <v>6267</v>
      </c>
      <c r="B2846">
        <v>17181051</v>
      </c>
      <c r="C2846" t="s">
        <v>6268</v>
      </c>
    </row>
    <row r="2847" spans="1:3" ht="12.75">
      <c r="A2847" t="s">
        <v>6269</v>
      </c>
      <c r="B2847">
        <v>17181111</v>
      </c>
      <c r="C2847" t="s">
        <v>6270</v>
      </c>
    </row>
    <row r="2848" spans="1:3" ht="12.75">
      <c r="A2848" t="s">
        <v>6271</v>
      </c>
      <c r="B2848">
        <v>17280211</v>
      </c>
      <c r="C2848" t="s">
        <v>920</v>
      </c>
    </row>
    <row r="2849" spans="1:3" ht="12.75">
      <c r="A2849" t="s">
        <v>6272</v>
      </c>
      <c r="B2849">
        <v>17280221</v>
      </c>
      <c r="C2849" t="s">
        <v>3688</v>
      </c>
    </row>
    <row r="2850" spans="1:3" ht="12.75">
      <c r="A2850" t="s">
        <v>6273</v>
      </c>
      <c r="B2850">
        <v>17280231</v>
      </c>
      <c r="C2850" t="s">
        <v>6274</v>
      </c>
    </row>
    <row r="2851" spans="1:3" ht="12.75">
      <c r="A2851" t="s">
        <v>6275</v>
      </c>
      <c r="B2851">
        <v>17280291</v>
      </c>
      <c r="C2851" t="s">
        <v>6276</v>
      </c>
    </row>
    <row r="2852" spans="1:3" ht="12.75">
      <c r="A2852" t="s">
        <v>6277</v>
      </c>
      <c r="B2852">
        <v>17280411</v>
      </c>
      <c r="C2852" t="s">
        <v>6278</v>
      </c>
    </row>
    <row r="2853" spans="1:3" ht="12.75">
      <c r="A2853" t="s">
        <v>6279</v>
      </c>
      <c r="B2853">
        <v>17600011</v>
      </c>
      <c r="C2853" t="s">
        <v>6280</v>
      </c>
    </row>
    <row r="2854" spans="1:3" ht="12.75">
      <c r="A2854" t="s">
        <v>6281</v>
      </c>
      <c r="B2854">
        <v>17681011</v>
      </c>
      <c r="C2854" t="s">
        <v>6282</v>
      </c>
    </row>
    <row r="2855" spans="1:3" ht="12.75">
      <c r="A2855" t="s">
        <v>6283</v>
      </c>
      <c r="B2855">
        <v>17800000</v>
      </c>
      <c r="C2855" t="s">
        <v>6284</v>
      </c>
    </row>
    <row r="2856" spans="1:3" ht="12.75">
      <c r="A2856" t="s">
        <v>6285</v>
      </c>
      <c r="B2856">
        <v>17800011</v>
      </c>
      <c r="C2856" t="s">
        <v>6286</v>
      </c>
    </row>
    <row r="2857" spans="1:3" ht="12.75">
      <c r="A2857" t="s">
        <v>6287</v>
      </c>
      <c r="B2857">
        <v>19100612</v>
      </c>
      <c r="C2857" t="s">
        <v>6288</v>
      </c>
    </row>
    <row r="2858" spans="1:3" ht="12.75">
      <c r="A2858" t="s">
        <v>6289</v>
      </c>
      <c r="B2858">
        <v>19100621</v>
      </c>
      <c r="C2858" t="s">
        <v>6290</v>
      </c>
    </row>
    <row r="2859" spans="1:3" ht="12.75">
      <c r="A2859" t="s">
        <v>6291</v>
      </c>
      <c r="B2859">
        <v>19100913</v>
      </c>
      <c r="C2859" t="s">
        <v>6292</v>
      </c>
    </row>
    <row r="2860" spans="1:3" ht="12.75">
      <c r="A2860" t="s">
        <v>6293</v>
      </c>
      <c r="B2860">
        <v>19220612</v>
      </c>
      <c r="C2860" t="s">
        <v>6294</v>
      </c>
    </row>
    <row r="2861" spans="1:3" ht="12.75">
      <c r="A2861" t="s">
        <v>6295</v>
      </c>
      <c r="B2861">
        <v>19300212</v>
      </c>
      <c r="C2861" t="s">
        <v>6296</v>
      </c>
    </row>
    <row r="2862" spans="1:3" ht="12.75">
      <c r="A2862" t="s">
        <v>6297</v>
      </c>
      <c r="B2862">
        <v>19900313</v>
      </c>
      <c r="C2862" t="s">
        <v>6298</v>
      </c>
    </row>
    <row r="2863" spans="1:3" ht="12.75">
      <c r="A2863" t="s">
        <v>6299</v>
      </c>
      <c r="B2863">
        <v>19900314</v>
      </c>
      <c r="C2863" t="s">
        <v>6300</v>
      </c>
    </row>
    <row r="2864" spans="1:3" ht="12.75">
      <c r="A2864" t="s">
        <v>6301</v>
      </c>
      <c r="B2864">
        <v>19900611</v>
      </c>
      <c r="C2864" t="s">
        <v>6302</v>
      </c>
    </row>
    <row r="2865" spans="1:3" ht="12.75">
      <c r="A2865" t="s">
        <v>6303</v>
      </c>
      <c r="B2865">
        <v>21180111</v>
      </c>
      <c r="C2865" t="s">
        <v>6304</v>
      </c>
    </row>
    <row r="2866" spans="1:3" ht="12.75">
      <c r="A2866" t="s">
        <v>6305</v>
      </c>
      <c r="B2866">
        <v>21180121</v>
      </c>
      <c r="C2866" t="s">
        <v>6306</v>
      </c>
    </row>
    <row r="2867" spans="1:3" ht="12.75">
      <c r="A2867" t="s">
        <v>6307</v>
      </c>
      <c r="B2867">
        <v>21180131</v>
      </c>
      <c r="C2867" t="s">
        <v>6308</v>
      </c>
    </row>
    <row r="2868" spans="1:3" ht="12.75">
      <c r="A2868" t="s">
        <v>6309</v>
      </c>
      <c r="B2868">
        <v>21180141</v>
      </c>
      <c r="C2868" t="s">
        <v>6310</v>
      </c>
    </row>
    <row r="2869" spans="1:3" ht="12.75">
      <c r="A2869" t="s">
        <v>6311</v>
      </c>
      <c r="B2869">
        <v>21180161</v>
      </c>
      <c r="C2869" t="s">
        <v>6312</v>
      </c>
    </row>
    <row r="2870" spans="1:3" ht="12.75">
      <c r="A2870" t="s">
        <v>6313</v>
      </c>
      <c r="B2870">
        <v>21180171</v>
      </c>
      <c r="C2870" t="s">
        <v>6314</v>
      </c>
    </row>
    <row r="2871" spans="1:3" ht="12.75">
      <c r="A2871" t="s">
        <v>6315</v>
      </c>
      <c r="B2871">
        <v>21200000</v>
      </c>
      <c r="C2871" t="s">
        <v>6316</v>
      </c>
    </row>
    <row r="2872" spans="1:3" ht="12.75">
      <c r="A2872" t="s">
        <v>6317</v>
      </c>
      <c r="B2872">
        <v>21280111</v>
      </c>
      <c r="C2872" t="s">
        <v>6318</v>
      </c>
    </row>
    <row r="2873" spans="1:3" ht="12.75">
      <c r="A2873" t="s">
        <v>6319</v>
      </c>
      <c r="B2873">
        <v>21280121</v>
      </c>
      <c r="C2873" t="s">
        <v>6320</v>
      </c>
    </row>
    <row r="2874" spans="1:3" ht="12.75">
      <c r="A2874" t="s">
        <v>6321</v>
      </c>
      <c r="B2874">
        <v>21280131</v>
      </c>
      <c r="C2874" t="s">
        <v>6322</v>
      </c>
    </row>
    <row r="2875" spans="1:3" ht="12.75">
      <c r="A2875" t="s">
        <v>6323</v>
      </c>
      <c r="B2875">
        <v>21280141</v>
      </c>
      <c r="C2875" t="s">
        <v>6324</v>
      </c>
    </row>
    <row r="2876" spans="1:3" ht="12.75">
      <c r="A2876" t="s">
        <v>6325</v>
      </c>
      <c r="B2876">
        <v>21280151</v>
      </c>
      <c r="C2876" t="s">
        <v>6326</v>
      </c>
    </row>
    <row r="2877" spans="1:3" ht="12.75">
      <c r="A2877" t="s">
        <v>6327</v>
      </c>
      <c r="B2877">
        <v>21280161</v>
      </c>
      <c r="C2877" t="s">
        <v>6328</v>
      </c>
    </row>
    <row r="2878" spans="1:3" ht="12.75">
      <c r="A2878" t="s">
        <v>6329</v>
      </c>
      <c r="B2878">
        <v>21290011</v>
      </c>
      <c r="C2878" t="s">
        <v>6330</v>
      </c>
    </row>
    <row r="2879" spans="1:3" ht="12.75">
      <c r="A2879" t="s">
        <v>6331</v>
      </c>
      <c r="B2879">
        <v>22180121</v>
      </c>
      <c r="C2879" t="s">
        <v>6332</v>
      </c>
    </row>
    <row r="2880" spans="1:3" ht="12.75">
      <c r="A2880" t="s">
        <v>6333</v>
      </c>
      <c r="B2880">
        <v>22200012</v>
      </c>
      <c r="C2880" t="s">
        <v>6334</v>
      </c>
    </row>
    <row r="2881" spans="1:3" ht="12.75">
      <c r="A2881" t="s">
        <v>6335</v>
      </c>
      <c r="B2881">
        <v>22300000</v>
      </c>
      <c r="C2881" t="s">
        <v>6336</v>
      </c>
    </row>
    <row r="2882" spans="1:3" ht="12.75">
      <c r="A2882" t="s">
        <v>6337</v>
      </c>
      <c r="B2882">
        <v>22300011</v>
      </c>
      <c r="C2882" t="s">
        <v>6338</v>
      </c>
    </row>
    <row r="2883" spans="1:3" ht="12.75">
      <c r="A2883" t="s">
        <v>6339</v>
      </c>
      <c r="B2883">
        <v>23000000</v>
      </c>
      <c r="C2883" t="s">
        <v>6340</v>
      </c>
    </row>
    <row r="2884" spans="1:3" ht="12.75">
      <c r="A2884" t="s">
        <v>6341</v>
      </c>
      <c r="B2884">
        <v>23000611</v>
      </c>
      <c r="C2884" t="s">
        <v>6342</v>
      </c>
    </row>
    <row r="2885" spans="1:3" ht="12.75">
      <c r="A2885" t="s">
        <v>6343</v>
      </c>
      <c r="B2885">
        <v>23000711</v>
      </c>
      <c r="C2885" t="s">
        <v>6344</v>
      </c>
    </row>
    <row r="2886" spans="1:3" ht="12.75">
      <c r="A2886" t="s">
        <v>6345</v>
      </c>
      <c r="B2886">
        <v>24181061</v>
      </c>
      <c r="C2886" t="s">
        <v>6346</v>
      </c>
    </row>
    <row r="2887" spans="1:3" ht="12.75">
      <c r="A2887" t="s">
        <v>6347</v>
      </c>
      <c r="B2887">
        <v>24280111</v>
      </c>
      <c r="C2887" t="s">
        <v>6348</v>
      </c>
    </row>
    <row r="2888" spans="1:3" ht="12.75">
      <c r="A2888" t="s">
        <v>6349</v>
      </c>
      <c r="B2888">
        <v>24281061</v>
      </c>
      <c r="C2888" t="s">
        <v>6350</v>
      </c>
    </row>
    <row r="2889" spans="1:3" ht="12.75">
      <c r="A2889" t="s">
        <v>6351</v>
      </c>
      <c r="B2889">
        <v>24381011</v>
      </c>
      <c r="C2889" t="s">
        <v>6352</v>
      </c>
    </row>
    <row r="2890" spans="1:3" ht="12.75">
      <c r="A2890" t="s">
        <v>6353</v>
      </c>
      <c r="B2890">
        <v>24381091</v>
      </c>
      <c r="C2890" t="s">
        <v>1028</v>
      </c>
    </row>
    <row r="2891" spans="1:3" ht="12.75">
      <c r="A2891" t="s">
        <v>6354</v>
      </c>
      <c r="B2891">
        <v>24389911</v>
      </c>
      <c r="C2891" t="s">
        <v>1032</v>
      </c>
    </row>
    <row r="2892" spans="1:3" ht="12.75">
      <c r="A2892" t="s">
        <v>6355</v>
      </c>
      <c r="B2892">
        <v>24481011</v>
      </c>
      <c r="C2892" t="s">
        <v>6356</v>
      </c>
    </row>
    <row r="2893" spans="1:3" ht="12.75">
      <c r="A2893" t="s">
        <v>6357</v>
      </c>
      <c r="B2893">
        <v>24500000</v>
      </c>
      <c r="C2893" t="s">
        <v>3709</v>
      </c>
    </row>
    <row r="2894" spans="1:3" ht="12.75">
      <c r="A2894" t="s">
        <v>6358</v>
      </c>
      <c r="B2894">
        <v>24580111</v>
      </c>
      <c r="C2894" t="s">
        <v>6359</v>
      </c>
    </row>
    <row r="2895" spans="1:3" ht="12.75">
      <c r="A2895" t="s">
        <v>6360</v>
      </c>
      <c r="B2895">
        <v>24600000</v>
      </c>
      <c r="C2895" t="s">
        <v>1053</v>
      </c>
    </row>
    <row r="2896" spans="1:3" ht="12.75">
      <c r="A2896" t="s">
        <v>6361</v>
      </c>
      <c r="B2896">
        <v>24680111</v>
      </c>
      <c r="C2896" t="s">
        <v>6280</v>
      </c>
    </row>
    <row r="2897" spans="1:3" ht="12.75">
      <c r="A2897" t="s">
        <v>6362</v>
      </c>
      <c r="B2897">
        <v>24700000</v>
      </c>
      <c r="C2897" t="s">
        <v>1056</v>
      </c>
    </row>
    <row r="2898" spans="1:3" ht="12.75">
      <c r="A2898" t="s">
        <v>6363</v>
      </c>
      <c r="B2898">
        <v>24780111</v>
      </c>
      <c r="C2898" t="s">
        <v>3711</v>
      </c>
    </row>
    <row r="2899" spans="1:3" ht="12.75">
      <c r="A2899" t="s">
        <v>6364</v>
      </c>
      <c r="B2899">
        <v>24800000</v>
      </c>
      <c r="C2899" t="s">
        <v>6284</v>
      </c>
    </row>
    <row r="2900" spans="1:3" ht="12.75">
      <c r="A2900" t="s">
        <v>6365</v>
      </c>
      <c r="B2900">
        <v>24880111</v>
      </c>
      <c r="C2900" t="s">
        <v>6366</v>
      </c>
    </row>
    <row r="2901" spans="1:3" ht="12.75">
      <c r="A2901" t="s">
        <v>6367</v>
      </c>
      <c r="B2901">
        <v>29100000</v>
      </c>
      <c r="C2901" t="s">
        <v>6368</v>
      </c>
    </row>
    <row r="2902" spans="1:3" ht="12.75">
      <c r="A2902" t="s">
        <v>6369</v>
      </c>
      <c r="B2902">
        <v>29100011</v>
      </c>
      <c r="C2902" t="s">
        <v>6370</v>
      </c>
    </row>
    <row r="2903" spans="1:3" ht="12.75">
      <c r="A2903" t="s">
        <v>6371</v>
      </c>
      <c r="B2903">
        <v>29980111</v>
      </c>
      <c r="C2903" t="s">
        <v>6372</v>
      </c>
    </row>
    <row r="2904" spans="1:3" ht="12.75">
      <c r="A2904" t="s">
        <v>6373</v>
      </c>
      <c r="B2904">
        <v>71100000</v>
      </c>
      <c r="C2904" t="s">
        <v>3652</v>
      </c>
    </row>
    <row r="2905" spans="1:3" ht="12.75">
      <c r="A2905" t="s">
        <v>6374</v>
      </c>
      <c r="B2905">
        <v>71120111</v>
      </c>
      <c r="C2905" t="s">
        <v>416</v>
      </c>
    </row>
    <row r="2906" spans="1:3" ht="12.75">
      <c r="A2906" t="s">
        <v>6375</v>
      </c>
      <c r="B2906">
        <v>71120112</v>
      </c>
      <c r="C2906" t="s">
        <v>421</v>
      </c>
    </row>
    <row r="2907" spans="1:3" ht="12.75">
      <c r="A2907" t="s">
        <v>6376</v>
      </c>
      <c r="B2907">
        <v>71120113</v>
      </c>
      <c r="C2907" t="s">
        <v>5956</v>
      </c>
    </row>
    <row r="2908" spans="1:3" ht="12.75">
      <c r="A2908" t="s">
        <v>6377</v>
      </c>
      <c r="B2908">
        <v>71120114</v>
      </c>
      <c r="C2908" t="s">
        <v>5958</v>
      </c>
    </row>
    <row r="2909" spans="1:3" ht="12.75">
      <c r="A2909" t="s">
        <v>6378</v>
      </c>
      <c r="B2909">
        <v>71130311</v>
      </c>
      <c r="C2909" t="s">
        <v>431</v>
      </c>
    </row>
    <row r="2910" spans="1:3" ht="12.75">
      <c r="A2910" t="s">
        <v>6379</v>
      </c>
      <c r="B2910">
        <v>71130312</v>
      </c>
      <c r="C2910" t="s">
        <v>436</v>
      </c>
    </row>
    <row r="2911" spans="1:3" ht="12.75">
      <c r="A2911" t="s">
        <v>6380</v>
      </c>
      <c r="B2911">
        <v>71130313</v>
      </c>
      <c r="C2911" t="s">
        <v>3654</v>
      </c>
    </row>
    <row r="2912" spans="1:3" ht="12.75">
      <c r="A2912" t="s">
        <v>6381</v>
      </c>
      <c r="B2912">
        <v>71130314</v>
      </c>
      <c r="C2912" t="s">
        <v>444</v>
      </c>
    </row>
    <row r="2913" spans="1:3" ht="12.75">
      <c r="A2913" t="s">
        <v>6382</v>
      </c>
      <c r="B2913">
        <v>71130341</v>
      </c>
      <c r="C2913" t="s">
        <v>448</v>
      </c>
    </row>
    <row r="2914" spans="1:3" ht="12.75">
      <c r="A2914" t="s">
        <v>6383</v>
      </c>
      <c r="B2914">
        <v>71130342</v>
      </c>
      <c r="C2914" t="s">
        <v>452</v>
      </c>
    </row>
    <row r="2915" spans="1:3" ht="12.75">
      <c r="A2915" t="s">
        <v>6384</v>
      </c>
      <c r="B2915">
        <v>71130343</v>
      </c>
      <c r="C2915" t="s">
        <v>456</v>
      </c>
    </row>
    <row r="2916" spans="1:3" ht="12.75">
      <c r="A2916" t="s">
        <v>6385</v>
      </c>
      <c r="B2916">
        <v>71130344</v>
      </c>
      <c r="C2916" t="s">
        <v>460</v>
      </c>
    </row>
    <row r="2917" spans="1:3" ht="12.75">
      <c r="A2917" t="s">
        <v>6386</v>
      </c>
      <c r="B2917">
        <v>71180111</v>
      </c>
      <c r="C2917" t="s">
        <v>468</v>
      </c>
    </row>
    <row r="2918" spans="1:3" ht="12.75">
      <c r="A2918" t="s">
        <v>6387</v>
      </c>
      <c r="B2918">
        <v>71180112</v>
      </c>
      <c r="C2918" t="s">
        <v>472</v>
      </c>
    </row>
    <row r="2919" spans="1:3" ht="12.75">
      <c r="A2919" t="s">
        <v>6388</v>
      </c>
      <c r="B2919">
        <v>71180113</v>
      </c>
      <c r="C2919" t="s">
        <v>476</v>
      </c>
    </row>
    <row r="2920" spans="1:3" ht="12.75">
      <c r="A2920" t="s">
        <v>6389</v>
      </c>
      <c r="B2920">
        <v>71180114</v>
      </c>
      <c r="C2920" t="s">
        <v>480</v>
      </c>
    </row>
    <row r="2921" spans="1:3" ht="12.75">
      <c r="A2921" t="s">
        <v>6390</v>
      </c>
      <c r="B2921">
        <v>71180141</v>
      </c>
      <c r="C2921" t="s">
        <v>3656</v>
      </c>
    </row>
    <row r="2922" spans="1:3" ht="12.75">
      <c r="A2922" t="s">
        <v>6391</v>
      </c>
      <c r="B2922">
        <v>71180142</v>
      </c>
      <c r="C2922" t="s">
        <v>485</v>
      </c>
    </row>
    <row r="2923" spans="1:3" ht="12.75">
      <c r="A2923" t="s">
        <v>6392</v>
      </c>
      <c r="B2923">
        <v>71180143</v>
      </c>
      <c r="C2923" t="s">
        <v>490</v>
      </c>
    </row>
    <row r="2924" spans="1:3" ht="12.75">
      <c r="A2924" t="s">
        <v>6393</v>
      </c>
      <c r="B2924">
        <v>71180144</v>
      </c>
      <c r="C2924" t="s">
        <v>495</v>
      </c>
    </row>
    <row r="2925" spans="1:3" ht="12.75">
      <c r="A2925" t="s">
        <v>6394</v>
      </c>
      <c r="B2925">
        <v>71180231</v>
      </c>
      <c r="C2925" t="s">
        <v>500</v>
      </c>
    </row>
    <row r="2926" spans="1:3" ht="12.75">
      <c r="A2926" t="s">
        <v>6395</v>
      </c>
      <c r="B2926">
        <v>71180232</v>
      </c>
      <c r="C2926" t="s">
        <v>3658</v>
      </c>
    </row>
    <row r="2927" spans="1:3" ht="12.75">
      <c r="A2927" t="s">
        <v>6396</v>
      </c>
      <c r="B2927">
        <v>71180233</v>
      </c>
      <c r="C2927" t="s">
        <v>505</v>
      </c>
    </row>
    <row r="2928" spans="1:3" ht="12.75">
      <c r="A2928" t="s">
        <v>6397</v>
      </c>
      <c r="B2928">
        <v>71180234</v>
      </c>
      <c r="C2928" t="s">
        <v>510</v>
      </c>
    </row>
    <row r="2929" spans="1:3" ht="12.75">
      <c r="A2929" t="s">
        <v>6398</v>
      </c>
      <c r="B2929">
        <v>71180241</v>
      </c>
      <c r="C2929" t="s">
        <v>515</v>
      </c>
    </row>
    <row r="2930" spans="1:3" ht="12.75">
      <c r="A2930" t="s">
        <v>6399</v>
      </c>
      <c r="B2930">
        <v>71210111</v>
      </c>
      <c r="C2930" t="s">
        <v>525</v>
      </c>
    </row>
    <row r="2931" spans="1:3" ht="12.75">
      <c r="A2931" t="s">
        <v>6400</v>
      </c>
      <c r="B2931">
        <v>71210112</v>
      </c>
      <c r="C2931" t="s">
        <v>530</v>
      </c>
    </row>
    <row r="2932" spans="1:3" ht="12.75">
      <c r="A2932" t="s">
        <v>6401</v>
      </c>
      <c r="B2932">
        <v>71210113</v>
      </c>
      <c r="C2932" t="s">
        <v>3660</v>
      </c>
    </row>
    <row r="2933" spans="1:3" ht="12.75">
      <c r="A2933" t="s">
        <v>6402</v>
      </c>
      <c r="B2933">
        <v>71210114</v>
      </c>
      <c r="C2933" t="s">
        <v>536</v>
      </c>
    </row>
    <row r="2934" spans="1:3" ht="12.75">
      <c r="A2934" t="s">
        <v>6403</v>
      </c>
      <c r="B2934">
        <v>71210411</v>
      </c>
      <c r="C2934" t="s">
        <v>540</v>
      </c>
    </row>
    <row r="2935" spans="1:3" ht="12.75">
      <c r="A2935" t="s">
        <v>6404</v>
      </c>
      <c r="B2935">
        <v>71210412</v>
      </c>
      <c r="C2935" t="s">
        <v>544</v>
      </c>
    </row>
    <row r="2936" spans="1:3" ht="12.75">
      <c r="A2936" t="s">
        <v>6405</v>
      </c>
      <c r="B2936">
        <v>71210413</v>
      </c>
      <c r="C2936" t="s">
        <v>548</v>
      </c>
    </row>
    <row r="2937" spans="1:3" ht="12.75">
      <c r="A2937" t="s">
        <v>6406</v>
      </c>
      <c r="B2937">
        <v>71210414</v>
      </c>
      <c r="C2937" t="s">
        <v>552</v>
      </c>
    </row>
    <row r="2938" spans="1:3" ht="12.75">
      <c r="A2938" t="s">
        <v>6407</v>
      </c>
      <c r="B2938">
        <v>71210511</v>
      </c>
      <c r="C2938" t="s">
        <v>5960</v>
      </c>
    </row>
    <row r="2939" spans="1:3" ht="12.75">
      <c r="A2939" t="s">
        <v>6408</v>
      </c>
      <c r="B2939">
        <v>71210512</v>
      </c>
      <c r="C2939" t="s">
        <v>5962</v>
      </c>
    </row>
    <row r="2940" spans="1:3" ht="12.75">
      <c r="A2940" t="s">
        <v>6409</v>
      </c>
      <c r="B2940">
        <v>71210513</v>
      </c>
      <c r="C2940" t="s">
        <v>5964</v>
      </c>
    </row>
    <row r="2941" spans="1:3" ht="12.75">
      <c r="A2941" t="s">
        <v>6410</v>
      </c>
      <c r="B2941">
        <v>71220112</v>
      </c>
      <c r="C2941" t="s">
        <v>560</v>
      </c>
    </row>
    <row r="2942" spans="1:3" ht="12.75">
      <c r="A2942" t="s">
        <v>6411</v>
      </c>
      <c r="B2942">
        <v>71220113</v>
      </c>
      <c r="C2942" t="s">
        <v>564</v>
      </c>
    </row>
    <row r="2943" spans="1:3" ht="12.75">
      <c r="A2943" t="s">
        <v>6412</v>
      </c>
      <c r="B2943">
        <v>71220114</v>
      </c>
      <c r="C2943" t="s">
        <v>568</v>
      </c>
    </row>
    <row r="2944" spans="1:3" ht="12.75">
      <c r="A2944" t="s">
        <v>6413</v>
      </c>
      <c r="B2944">
        <v>71300000</v>
      </c>
      <c r="C2944" t="s">
        <v>572</v>
      </c>
    </row>
    <row r="2945" spans="1:3" ht="12.75">
      <c r="A2945" t="s">
        <v>6414</v>
      </c>
      <c r="B2945">
        <v>71380111</v>
      </c>
      <c r="C2945" t="s">
        <v>577</v>
      </c>
    </row>
    <row r="2946" spans="1:3" ht="12.75">
      <c r="A2946" t="s">
        <v>6415</v>
      </c>
      <c r="B2946">
        <v>71380112</v>
      </c>
      <c r="C2946" t="s">
        <v>582</v>
      </c>
    </row>
    <row r="2947" spans="1:3" ht="12.75">
      <c r="A2947" t="s">
        <v>6416</v>
      </c>
      <c r="B2947">
        <v>71380113</v>
      </c>
      <c r="C2947" t="s">
        <v>3662</v>
      </c>
    </row>
    <row r="2948" spans="1:3" ht="12.75">
      <c r="A2948" t="s">
        <v>6417</v>
      </c>
      <c r="B2948">
        <v>71380114</v>
      </c>
      <c r="C2948" t="s">
        <v>587</v>
      </c>
    </row>
    <row r="2949" spans="1:3" ht="12.75">
      <c r="A2949" t="s">
        <v>6418</v>
      </c>
      <c r="B2949">
        <v>71380211</v>
      </c>
      <c r="C2949" t="s">
        <v>592</v>
      </c>
    </row>
    <row r="2950" spans="1:3" ht="12.75">
      <c r="A2950" t="s">
        <v>6419</v>
      </c>
      <c r="B2950">
        <v>71380212</v>
      </c>
      <c r="C2950" t="s">
        <v>597</v>
      </c>
    </row>
    <row r="2951" spans="1:3" ht="12.75">
      <c r="A2951" t="s">
        <v>6420</v>
      </c>
      <c r="B2951">
        <v>71380213</v>
      </c>
      <c r="C2951" t="s">
        <v>3664</v>
      </c>
    </row>
    <row r="2952" spans="1:3" ht="12.75">
      <c r="A2952" t="s">
        <v>6421</v>
      </c>
      <c r="B2952">
        <v>71380214</v>
      </c>
      <c r="C2952" t="s">
        <v>602</v>
      </c>
    </row>
    <row r="2953" spans="1:3" ht="12.75">
      <c r="A2953" t="s">
        <v>6422</v>
      </c>
      <c r="B2953">
        <v>71380311</v>
      </c>
      <c r="C2953" t="s">
        <v>5967</v>
      </c>
    </row>
    <row r="2954" spans="1:3" ht="12.75">
      <c r="A2954" t="s">
        <v>6423</v>
      </c>
      <c r="B2954">
        <v>71380312</v>
      </c>
      <c r="C2954" t="s">
        <v>5969</v>
      </c>
    </row>
    <row r="2955" spans="1:3" ht="12.75">
      <c r="A2955" t="s">
        <v>6424</v>
      </c>
      <c r="B2955">
        <v>71380313</v>
      </c>
      <c r="C2955" t="s">
        <v>5971</v>
      </c>
    </row>
    <row r="2956" spans="1:3" ht="12.75">
      <c r="A2956" t="s">
        <v>6425</v>
      </c>
      <c r="B2956">
        <v>71380314</v>
      </c>
      <c r="C2956" t="s">
        <v>5973</v>
      </c>
    </row>
    <row r="2957" spans="1:3" ht="12.75">
      <c r="A2957" t="s">
        <v>6426</v>
      </c>
      <c r="B2957">
        <v>71380411</v>
      </c>
      <c r="C2957" t="s">
        <v>5975</v>
      </c>
    </row>
    <row r="2958" spans="1:3" ht="12.75">
      <c r="A2958" t="s">
        <v>6427</v>
      </c>
      <c r="B2958">
        <v>71380412</v>
      </c>
      <c r="C2958" t="s">
        <v>5977</v>
      </c>
    </row>
    <row r="2959" spans="1:3" ht="12.75">
      <c r="A2959" t="s">
        <v>6428</v>
      </c>
      <c r="B2959">
        <v>71380413</v>
      </c>
      <c r="C2959" t="s">
        <v>5979</v>
      </c>
    </row>
    <row r="2960" spans="1:3" ht="12.75">
      <c r="A2960" t="s">
        <v>6429</v>
      </c>
      <c r="B2960">
        <v>71380414</v>
      </c>
      <c r="C2960" t="s">
        <v>5981</v>
      </c>
    </row>
    <row r="2961" spans="1:3" ht="12.75">
      <c r="A2961" t="s">
        <v>6430</v>
      </c>
      <c r="B2961">
        <v>71389911</v>
      </c>
      <c r="C2961" t="s">
        <v>607</v>
      </c>
    </row>
    <row r="2962" spans="1:3" ht="12.75">
      <c r="A2962" t="s">
        <v>6431</v>
      </c>
      <c r="B2962">
        <v>71389912</v>
      </c>
      <c r="C2962" t="s">
        <v>3666</v>
      </c>
    </row>
    <row r="2963" spans="1:3" ht="12.75">
      <c r="A2963" t="s">
        <v>6432</v>
      </c>
      <c r="B2963">
        <v>71389913</v>
      </c>
      <c r="C2963" t="s">
        <v>5983</v>
      </c>
    </row>
    <row r="2964" spans="1:3" ht="12.75">
      <c r="A2964" t="s">
        <v>6433</v>
      </c>
      <c r="B2964">
        <v>71389914</v>
      </c>
      <c r="C2964" t="s">
        <v>5985</v>
      </c>
    </row>
    <row r="2965" spans="1:3" ht="12.75">
      <c r="A2965" t="s">
        <v>6434</v>
      </c>
      <c r="B2965">
        <v>72100424</v>
      </c>
      <c r="C2965" t="s">
        <v>5987</v>
      </c>
    </row>
    <row r="2966" spans="1:3" ht="12.75">
      <c r="A2966" t="s">
        <v>6435</v>
      </c>
      <c r="B2966">
        <v>72100431</v>
      </c>
      <c r="C2966" t="s">
        <v>647</v>
      </c>
    </row>
    <row r="2967" spans="1:3" ht="12.75">
      <c r="A2967" t="s">
        <v>6436</v>
      </c>
      <c r="B2967">
        <v>72100432</v>
      </c>
      <c r="C2967" t="s">
        <v>652</v>
      </c>
    </row>
    <row r="2968" spans="1:3" ht="12.75">
      <c r="A2968" t="s">
        <v>6437</v>
      </c>
      <c r="B2968">
        <v>72100433</v>
      </c>
      <c r="C2968" t="s">
        <v>5989</v>
      </c>
    </row>
    <row r="2969" spans="1:3" ht="12.75">
      <c r="A2969" t="s">
        <v>6438</v>
      </c>
      <c r="B2969">
        <v>72100434</v>
      </c>
      <c r="C2969" t="s">
        <v>5991</v>
      </c>
    </row>
    <row r="2970" spans="1:3" ht="12.75">
      <c r="A2970" t="s">
        <v>6439</v>
      </c>
      <c r="B2970">
        <v>72100442</v>
      </c>
      <c r="C2970" t="s">
        <v>665</v>
      </c>
    </row>
    <row r="2971" spans="1:3" ht="12.75">
      <c r="A2971" t="s">
        <v>6440</v>
      </c>
      <c r="B2971">
        <v>72100443</v>
      </c>
      <c r="C2971" t="s">
        <v>5993</v>
      </c>
    </row>
    <row r="2972" spans="1:3" ht="12.75">
      <c r="A2972" t="s">
        <v>6441</v>
      </c>
      <c r="B2972">
        <v>72100444</v>
      </c>
      <c r="C2972" t="s">
        <v>5995</v>
      </c>
    </row>
    <row r="2973" spans="1:3" ht="12.75">
      <c r="A2973" t="s">
        <v>6442</v>
      </c>
      <c r="B2973">
        <v>72100453</v>
      </c>
      <c r="C2973" t="s">
        <v>5999</v>
      </c>
    </row>
    <row r="2974" spans="1:3" ht="12.75">
      <c r="A2974" t="s">
        <v>6443</v>
      </c>
      <c r="B2974">
        <v>72100454</v>
      </c>
      <c r="C2974" t="s">
        <v>6001</v>
      </c>
    </row>
    <row r="2975" spans="1:3" ht="12.75">
      <c r="A2975" t="s">
        <v>6444</v>
      </c>
      <c r="B2975">
        <v>72100461</v>
      </c>
      <c r="C2975" t="s">
        <v>668</v>
      </c>
    </row>
    <row r="2976" spans="1:3" ht="12.75">
      <c r="A2976" t="s">
        <v>6445</v>
      </c>
      <c r="B2976">
        <v>72100462</v>
      </c>
      <c r="C2976" t="s">
        <v>671</v>
      </c>
    </row>
    <row r="2977" spans="1:3" ht="12.75">
      <c r="A2977" t="s">
        <v>6446</v>
      </c>
      <c r="B2977">
        <v>72100463</v>
      </c>
      <c r="C2977" t="s">
        <v>6003</v>
      </c>
    </row>
    <row r="2978" spans="1:3" ht="12.75">
      <c r="A2978" t="s">
        <v>6447</v>
      </c>
      <c r="B2978">
        <v>72100464</v>
      </c>
      <c r="C2978" t="s">
        <v>6005</v>
      </c>
    </row>
    <row r="2979" spans="1:3" ht="12.75">
      <c r="A2979" t="s">
        <v>6448</v>
      </c>
      <c r="B2979">
        <v>72100471</v>
      </c>
      <c r="C2979" t="s">
        <v>674</v>
      </c>
    </row>
    <row r="2980" spans="1:3" ht="12.75">
      <c r="A2980" t="s">
        <v>6449</v>
      </c>
      <c r="B2980">
        <v>72100472</v>
      </c>
      <c r="C2980" t="s">
        <v>677</v>
      </c>
    </row>
    <row r="2981" spans="1:3" ht="12.75">
      <c r="A2981" t="s">
        <v>6450</v>
      </c>
      <c r="B2981">
        <v>72100473</v>
      </c>
      <c r="C2981" t="s">
        <v>6007</v>
      </c>
    </row>
    <row r="2982" spans="1:3" ht="12.75">
      <c r="A2982" t="s">
        <v>6451</v>
      </c>
      <c r="B2982">
        <v>72100474</v>
      </c>
      <c r="C2982" t="s">
        <v>6009</v>
      </c>
    </row>
    <row r="2983" spans="1:3" ht="12.75">
      <c r="A2983" t="s">
        <v>6452</v>
      </c>
      <c r="B2983">
        <v>72100481</v>
      </c>
      <c r="C2983" t="s">
        <v>6011</v>
      </c>
    </row>
    <row r="2984" spans="1:3" ht="12.75">
      <c r="A2984" t="s">
        <v>6453</v>
      </c>
      <c r="B2984">
        <v>72100482</v>
      </c>
      <c r="C2984" t="s">
        <v>6013</v>
      </c>
    </row>
    <row r="2985" spans="1:3" ht="12.75">
      <c r="A2985" t="s">
        <v>6454</v>
      </c>
      <c r="B2985">
        <v>72100483</v>
      </c>
      <c r="C2985" t="s">
        <v>6015</v>
      </c>
    </row>
    <row r="2986" spans="1:3" ht="12.75">
      <c r="A2986" t="s">
        <v>6455</v>
      </c>
      <c r="B2986">
        <v>72100484</v>
      </c>
      <c r="C2986" t="s">
        <v>6017</v>
      </c>
    </row>
    <row r="2987" spans="1:3" ht="12.75">
      <c r="A2987" t="s">
        <v>6456</v>
      </c>
      <c r="B2987">
        <v>72100631</v>
      </c>
      <c r="C2987" t="s">
        <v>6019</v>
      </c>
    </row>
    <row r="2988" spans="1:3" ht="12.75">
      <c r="A2988" t="s">
        <v>6457</v>
      </c>
      <c r="B2988">
        <v>72100632</v>
      </c>
      <c r="C2988" t="s">
        <v>6021</v>
      </c>
    </row>
    <row r="2989" spans="1:3" ht="12.75">
      <c r="A2989" t="s">
        <v>6458</v>
      </c>
      <c r="B2989">
        <v>72100633</v>
      </c>
      <c r="C2989" t="s">
        <v>6023</v>
      </c>
    </row>
    <row r="2990" spans="1:3" ht="12.75">
      <c r="A2990" t="s">
        <v>6459</v>
      </c>
      <c r="B2990">
        <v>72100634</v>
      </c>
      <c r="C2990" t="s">
        <v>6025</v>
      </c>
    </row>
    <row r="2991" spans="1:3" ht="12.75">
      <c r="A2991" t="s">
        <v>6460</v>
      </c>
      <c r="B2991">
        <v>72109913</v>
      </c>
      <c r="C2991" t="s">
        <v>686</v>
      </c>
    </row>
    <row r="2992" spans="1:3" ht="12.75">
      <c r="A2992" t="s">
        <v>6461</v>
      </c>
      <c r="B2992">
        <v>72109914</v>
      </c>
      <c r="C2992" t="s">
        <v>6027</v>
      </c>
    </row>
    <row r="2993" spans="1:3" ht="12.75">
      <c r="A2993" t="s">
        <v>6462</v>
      </c>
      <c r="B2993">
        <v>72180121</v>
      </c>
      <c r="C2993" t="s">
        <v>695</v>
      </c>
    </row>
    <row r="2994" spans="1:3" ht="12.75">
      <c r="A2994" t="s">
        <v>6463</v>
      </c>
      <c r="B2994">
        <v>72180131</v>
      </c>
      <c r="C2994" t="s">
        <v>698</v>
      </c>
    </row>
    <row r="2995" spans="1:3" ht="12.75">
      <c r="A2995" t="s">
        <v>6464</v>
      </c>
      <c r="B2995">
        <v>72200000</v>
      </c>
      <c r="C2995" t="s">
        <v>701</v>
      </c>
    </row>
    <row r="2996" spans="1:3" ht="12.75">
      <c r="A2996" t="s">
        <v>6465</v>
      </c>
      <c r="B2996">
        <v>72209911</v>
      </c>
      <c r="C2996" t="s">
        <v>704</v>
      </c>
    </row>
    <row r="2997" spans="1:3" ht="12.75">
      <c r="A2997" t="s">
        <v>6466</v>
      </c>
      <c r="B2997">
        <v>72209912</v>
      </c>
      <c r="C2997" t="s">
        <v>707</v>
      </c>
    </row>
    <row r="2998" spans="1:3" ht="12.75">
      <c r="A2998" t="s">
        <v>6467</v>
      </c>
      <c r="B2998">
        <v>72209913</v>
      </c>
      <c r="C2998" t="s">
        <v>710</v>
      </c>
    </row>
    <row r="2999" spans="1:3" ht="12.75">
      <c r="A2999" t="s">
        <v>6468</v>
      </c>
      <c r="B2999">
        <v>72209914</v>
      </c>
      <c r="C2999" t="s">
        <v>6029</v>
      </c>
    </row>
    <row r="3000" spans="1:3" ht="12.75">
      <c r="A3000" t="s">
        <v>6469</v>
      </c>
      <c r="B3000">
        <v>72400000</v>
      </c>
      <c r="C3000" t="s">
        <v>713</v>
      </c>
    </row>
    <row r="3001" spans="1:3" ht="12.75">
      <c r="A3001" t="s">
        <v>6470</v>
      </c>
      <c r="B3001">
        <v>72400011</v>
      </c>
      <c r="C3001" t="s">
        <v>716</v>
      </c>
    </row>
    <row r="3002" spans="1:3" ht="12.75">
      <c r="A3002" t="s">
        <v>6471</v>
      </c>
      <c r="B3002">
        <v>73000000</v>
      </c>
      <c r="C3002" t="s">
        <v>719</v>
      </c>
    </row>
    <row r="3003" spans="1:3" ht="12.75">
      <c r="A3003" t="s">
        <v>6472</v>
      </c>
      <c r="B3003">
        <v>73100000</v>
      </c>
      <c r="C3003" t="s">
        <v>722</v>
      </c>
    </row>
    <row r="3004" spans="1:3" ht="12.75">
      <c r="A3004" t="s">
        <v>6473</v>
      </c>
      <c r="B3004">
        <v>73100111</v>
      </c>
      <c r="C3004" t="s">
        <v>725</v>
      </c>
    </row>
    <row r="3005" spans="1:3" ht="12.75">
      <c r="A3005" t="s">
        <v>6474</v>
      </c>
      <c r="B3005">
        <v>73100112</v>
      </c>
      <c r="C3005" t="s">
        <v>728</v>
      </c>
    </row>
    <row r="3006" spans="1:3" ht="12.75">
      <c r="A3006" t="s">
        <v>6475</v>
      </c>
      <c r="B3006">
        <v>73100113</v>
      </c>
      <c r="C3006" t="s">
        <v>731</v>
      </c>
    </row>
    <row r="3007" spans="1:3" ht="12.75">
      <c r="A3007" t="s">
        <v>6476</v>
      </c>
      <c r="B3007">
        <v>73100114</v>
      </c>
      <c r="C3007" t="s">
        <v>6031</v>
      </c>
    </row>
    <row r="3008" spans="1:3" ht="12.75">
      <c r="A3008" t="s">
        <v>6477</v>
      </c>
      <c r="B3008">
        <v>73100121</v>
      </c>
      <c r="C3008" t="s">
        <v>734</v>
      </c>
    </row>
    <row r="3009" spans="1:3" ht="12.75">
      <c r="A3009" t="s">
        <v>6478</v>
      </c>
      <c r="B3009">
        <v>73100122</v>
      </c>
      <c r="C3009" t="s">
        <v>737</v>
      </c>
    </row>
    <row r="3010" spans="1:3" ht="12.75">
      <c r="A3010" t="s">
        <v>6479</v>
      </c>
      <c r="B3010">
        <v>73100123</v>
      </c>
      <c r="C3010" t="s">
        <v>6033</v>
      </c>
    </row>
    <row r="3011" spans="1:3" ht="12.75">
      <c r="A3011" t="s">
        <v>6480</v>
      </c>
      <c r="B3011">
        <v>73100124</v>
      </c>
      <c r="C3011" t="s">
        <v>6035</v>
      </c>
    </row>
    <row r="3012" spans="1:3" ht="12.75">
      <c r="A3012" t="s">
        <v>6481</v>
      </c>
      <c r="B3012">
        <v>73100211</v>
      </c>
      <c r="C3012" t="s">
        <v>740</v>
      </c>
    </row>
    <row r="3013" spans="1:3" ht="12.75">
      <c r="A3013" t="s">
        <v>6482</v>
      </c>
      <c r="B3013">
        <v>73100212</v>
      </c>
      <c r="C3013" t="s">
        <v>6037</v>
      </c>
    </row>
    <row r="3014" spans="1:3" ht="12.75">
      <c r="A3014" t="s">
        <v>6483</v>
      </c>
      <c r="B3014">
        <v>73100213</v>
      </c>
      <c r="C3014" t="s">
        <v>6039</v>
      </c>
    </row>
    <row r="3015" spans="1:3" ht="12.75">
      <c r="A3015" t="s">
        <v>6484</v>
      </c>
      <c r="B3015">
        <v>73100214</v>
      </c>
      <c r="C3015" t="s">
        <v>6041</v>
      </c>
    </row>
    <row r="3016" spans="1:3" ht="12.75">
      <c r="A3016" t="s">
        <v>6485</v>
      </c>
      <c r="B3016">
        <v>73109911</v>
      </c>
      <c r="C3016" t="s">
        <v>743</v>
      </c>
    </row>
    <row r="3017" spans="1:3" ht="12.75">
      <c r="A3017" t="s">
        <v>6486</v>
      </c>
      <c r="B3017">
        <v>73109912</v>
      </c>
      <c r="C3017" t="s">
        <v>6043</v>
      </c>
    </row>
    <row r="3018" spans="1:3" ht="12.75">
      <c r="A3018" t="s">
        <v>6487</v>
      </c>
      <c r="B3018">
        <v>73109913</v>
      </c>
      <c r="C3018" t="s">
        <v>6045</v>
      </c>
    </row>
    <row r="3019" spans="1:3" ht="12.75">
      <c r="A3019" t="s">
        <v>6488</v>
      </c>
      <c r="B3019">
        <v>73109914</v>
      </c>
      <c r="C3019" t="s">
        <v>6047</v>
      </c>
    </row>
    <row r="3020" spans="1:3" ht="12.75">
      <c r="A3020" t="s">
        <v>6489</v>
      </c>
      <c r="B3020">
        <v>73200000</v>
      </c>
      <c r="C3020" t="s">
        <v>746</v>
      </c>
    </row>
    <row r="3021" spans="1:3" ht="12.75">
      <c r="A3021" t="s">
        <v>6490</v>
      </c>
      <c r="B3021">
        <v>73210011</v>
      </c>
      <c r="C3021" t="s">
        <v>749</v>
      </c>
    </row>
    <row r="3022" spans="1:3" ht="12.75">
      <c r="A3022" t="s">
        <v>6491</v>
      </c>
      <c r="B3022">
        <v>73210021</v>
      </c>
      <c r="C3022" t="s">
        <v>752</v>
      </c>
    </row>
    <row r="3023" spans="1:3" ht="12.75">
      <c r="A3023" t="s">
        <v>6492</v>
      </c>
      <c r="B3023">
        <v>73210031</v>
      </c>
      <c r="C3023" t="s">
        <v>3668</v>
      </c>
    </row>
    <row r="3024" spans="1:3" ht="12.75">
      <c r="A3024" t="s">
        <v>6493</v>
      </c>
      <c r="B3024">
        <v>73210041</v>
      </c>
      <c r="C3024" t="s">
        <v>758</v>
      </c>
    </row>
    <row r="3025" spans="1:3" ht="12.75">
      <c r="A3025" t="s">
        <v>6494</v>
      </c>
      <c r="B3025">
        <v>73210051</v>
      </c>
      <c r="C3025" t="s">
        <v>3670</v>
      </c>
    </row>
    <row r="3026" spans="1:3" ht="12.75">
      <c r="A3026" t="s">
        <v>6495</v>
      </c>
      <c r="B3026">
        <v>73210061</v>
      </c>
      <c r="C3026" t="s">
        <v>6049</v>
      </c>
    </row>
    <row r="3027" spans="1:3" ht="12.75">
      <c r="A3027" t="s">
        <v>6496</v>
      </c>
      <c r="B3027">
        <v>73220011</v>
      </c>
      <c r="C3027" t="s">
        <v>763</v>
      </c>
    </row>
    <row r="3028" spans="1:3" ht="12.75">
      <c r="A3028" t="s">
        <v>6497</v>
      </c>
      <c r="B3028">
        <v>73220012</v>
      </c>
      <c r="C3028" t="s">
        <v>6051</v>
      </c>
    </row>
    <row r="3029" spans="1:3" ht="12.75">
      <c r="A3029" t="s">
        <v>6498</v>
      </c>
      <c r="B3029">
        <v>73220013</v>
      </c>
      <c r="C3029" t="s">
        <v>768</v>
      </c>
    </row>
    <row r="3030" spans="1:3" ht="12.75">
      <c r="A3030" t="s">
        <v>6499</v>
      </c>
      <c r="B3030">
        <v>73220014</v>
      </c>
      <c r="C3030" t="s">
        <v>773</v>
      </c>
    </row>
    <row r="3031" spans="1:3" ht="12.75">
      <c r="A3031" t="s">
        <v>6500</v>
      </c>
      <c r="B3031">
        <v>73230011</v>
      </c>
      <c r="C3031" t="s">
        <v>6053</v>
      </c>
    </row>
    <row r="3032" spans="1:3" ht="12.75">
      <c r="A3032" t="s">
        <v>6501</v>
      </c>
      <c r="B3032">
        <v>73230012</v>
      </c>
      <c r="C3032" t="s">
        <v>6055</v>
      </c>
    </row>
    <row r="3033" spans="1:3" ht="12.75">
      <c r="A3033" t="s">
        <v>6502</v>
      </c>
      <c r="B3033">
        <v>73230013</v>
      </c>
      <c r="C3033" t="s">
        <v>6057</v>
      </c>
    </row>
    <row r="3034" spans="1:3" ht="12.75">
      <c r="A3034" t="s">
        <v>6503</v>
      </c>
      <c r="B3034">
        <v>73230014</v>
      </c>
      <c r="C3034" t="s">
        <v>6059</v>
      </c>
    </row>
    <row r="3035" spans="1:3" ht="12.75">
      <c r="A3035" t="s">
        <v>6504</v>
      </c>
      <c r="B3035">
        <v>73290011</v>
      </c>
      <c r="C3035" t="s">
        <v>778</v>
      </c>
    </row>
    <row r="3036" spans="1:3" ht="12.75">
      <c r="A3036" t="s">
        <v>6505</v>
      </c>
      <c r="B3036">
        <v>73290012</v>
      </c>
      <c r="C3036" t="s">
        <v>6061</v>
      </c>
    </row>
    <row r="3037" spans="1:3" ht="12.75">
      <c r="A3037" t="s">
        <v>6506</v>
      </c>
      <c r="B3037">
        <v>73290013</v>
      </c>
      <c r="C3037" t="s">
        <v>6063</v>
      </c>
    </row>
    <row r="3038" spans="1:3" ht="12.75">
      <c r="A3038" t="s">
        <v>6507</v>
      </c>
      <c r="B3038">
        <v>73290014</v>
      </c>
      <c r="C3038" t="s">
        <v>6065</v>
      </c>
    </row>
    <row r="3039" spans="1:3" ht="12.75">
      <c r="A3039" t="s">
        <v>6508</v>
      </c>
      <c r="B3039">
        <v>73300000</v>
      </c>
      <c r="C3039" t="s">
        <v>783</v>
      </c>
    </row>
    <row r="3040" spans="1:3" ht="12.75">
      <c r="A3040" t="s">
        <v>6509</v>
      </c>
      <c r="B3040">
        <v>73310111</v>
      </c>
      <c r="C3040" t="s">
        <v>3672</v>
      </c>
    </row>
    <row r="3041" spans="1:3" ht="12.75">
      <c r="A3041" t="s">
        <v>6510</v>
      </c>
      <c r="B3041">
        <v>73310112</v>
      </c>
      <c r="C3041" t="s">
        <v>6067</v>
      </c>
    </row>
    <row r="3042" spans="1:3" ht="12.75">
      <c r="A3042" t="s">
        <v>6511</v>
      </c>
      <c r="B3042">
        <v>73310113</v>
      </c>
      <c r="C3042" t="s">
        <v>6069</v>
      </c>
    </row>
    <row r="3043" spans="1:3" ht="12.75">
      <c r="A3043" t="s">
        <v>6512</v>
      </c>
      <c r="B3043">
        <v>73310114</v>
      </c>
      <c r="C3043" t="s">
        <v>6071</v>
      </c>
    </row>
    <row r="3044" spans="1:3" ht="12.75">
      <c r="A3044" t="s">
        <v>6513</v>
      </c>
      <c r="B3044">
        <v>73399911</v>
      </c>
      <c r="C3044" t="s">
        <v>788</v>
      </c>
    </row>
    <row r="3045" spans="1:3" ht="12.75">
      <c r="A3045" t="s">
        <v>6514</v>
      </c>
      <c r="B3045">
        <v>73399912</v>
      </c>
      <c r="C3045" t="s">
        <v>6073</v>
      </c>
    </row>
    <row r="3046" spans="1:3" ht="12.75">
      <c r="A3046" t="s">
        <v>6515</v>
      </c>
      <c r="B3046">
        <v>73399913</v>
      </c>
      <c r="C3046" t="s">
        <v>6075</v>
      </c>
    </row>
    <row r="3047" spans="1:3" ht="12.75">
      <c r="A3047" t="s">
        <v>6516</v>
      </c>
      <c r="B3047">
        <v>73399914</v>
      </c>
      <c r="C3047" t="s">
        <v>6077</v>
      </c>
    </row>
    <row r="3048" spans="1:3" ht="12.75">
      <c r="A3048" t="s">
        <v>6517</v>
      </c>
      <c r="B3048">
        <v>73400000</v>
      </c>
      <c r="C3048" t="s">
        <v>793</v>
      </c>
    </row>
    <row r="3049" spans="1:3" ht="12.75">
      <c r="A3049" t="s">
        <v>6518</v>
      </c>
      <c r="B3049">
        <v>73410111</v>
      </c>
      <c r="C3049" t="s">
        <v>6079</v>
      </c>
    </row>
    <row r="3050" spans="1:3" ht="12.75">
      <c r="A3050" t="s">
        <v>6519</v>
      </c>
      <c r="B3050">
        <v>73410121</v>
      </c>
      <c r="C3050" t="s">
        <v>6081</v>
      </c>
    </row>
    <row r="3051" spans="1:3" ht="12.75">
      <c r="A3051" t="s">
        <v>6520</v>
      </c>
      <c r="B3051">
        <v>73410211</v>
      </c>
      <c r="C3051" t="s">
        <v>6083</v>
      </c>
    </row>
    <row r="3052" spans="1:3" ht="12.75">
      <c r="A3052" t="s">
        <v>6521</v>
      </c>
      <c r="B3052">
        <v>73410221</v>
      </c>
      <c r="C3052" t="s">
        <v>6085</v>
      </c>
    </row>
    <row r="3053" spans="1:3" ht="12.75">
      <c r="A3053" t="s">
        <v>6522</v>
      </c>
      <c r="B3053">
        <v>73410231</v>
      </c>
      <c r="C3053" t="s">
        <v>6087</v>
      </c>
    </row>
    <row r="3054" spans="1:3" ht="12.75">
      <c r="A3054" t="s">
        <v>6523</v>
      </c>
      <c r="B3054">
        <v>73410241</v>
      </c>
      <c r="C3054" t="s">
        <v>6089</v>
      </c>
    </row>
    <row r="3055" spans="1:3" ht="12.75">
      <c r="A3055" t="s">
        <v>6524</v>
      </c>
      <c r="B3055">
        <v>73410311</v>
      </c>
      <c r="C3055" t="s">
        <v>6091</v>
      </c>
    </row>
    <row r="3056" spans="1:3" ht="12.75">
      <c r="A3056" t="s">
        <v>6525</v>
      </c>
      <c r="B3056">
        <v>73410321</v>
      </c>
      <c r="C3056" t="s">
        <v>6093</v>
      </c>
    </row>
    <row r="3057" spans="1:3" ht="12.75">
      <c r="A3057" t="s">
        <v>6526</v>
      </c>
      <c r="B3057">
        <v>73410331</v>
      </c>
      <c r="C3057" t="s">
        <v>6095</v>
      </c>
    </row>
    <row r="3058" spans="1:3" ht="12.75">
      <c r="A3058" t="s">
        <v>6527</v>
      </c>
      <c r="B3058">
        <v>73410341</v>
      </c>
      <c r="C3058" t="s">
        <v>6097</v>
      </c>
    </row>
    <row r="3059" spans="1:3" ht="12.75">
      <c r="A3059" t="s">
        <v>6528</v>
      </c>
      <c r="B3059">
        <v>73410411</v>
      </c>
      <c r="C3059" t="s">
        <v>6099</v>
      </c>
    </row>
    <row r="3060" spans="1:3" ht="12.75">
      <c r="A3060" t="s">
        <v>6529</v>
      </c>
      <c r="B3060">
        <v>73410421</v>
      </c>
      <c r="C3060" t="s">
        <v>6101</v>
      </c>
    </row>
    <row r="3061" spans="1:3" ht="12.75">
      <c r="A3061" t="s">
        <v>6530</v>
      </c>
      <c r="B3061">
        <v>73410431</v>
      </c>
      <c r="C3061" t="s">
        <v>6103</v>
      </c>
    </row>
    <row r="3062" spans="1:3" ht="12.75">
      <c r="A3062" t="s">
        <v>6531</v>
      </c>
      <c r="B3062">
        <v>73410441</v>
      </c>
      <c r="C3062" t="s">
        <v>6105</v>
      </c>
    </row>
    <row r="3063" spans="1:3" ht="12.75">
      <c r="A3063" t="s">
        <v>6532</v>
      </c>
      <c r="B3063">
        <v>73420211</v>
      </c>
      <c r="C3063" t="s">
        <v>6107</v>
      </c>
    </row>
    <row r="3064" spans="1:3" ht="12.75">
      <c r="A3064" t="s">
        <v>6533</v>
      </c>
      <c r="B3064">
        <v>73420241</v>
      </c>
      <c r="C3064" t="s">
        <v>6109</v>
      </c>
    </row>
    <row r="3065" spans="1:3" ht="12.75">
      <c r="A3065" t="s">
        <v>6534</v>
      </c>
      <c r="B3065">
        <v>73420311</v>
      </c>
      <c r="C3065" t="s">
        <v>6111</v>
      </c>
    </row>
    <row r="3066" spans="1:3" ht="12.75">
      <c r="A3066" t="s">
        <v>6535</v>
      </c>
      <c r="B3066">
        <v>73420341</v>
      </c>
      <c r="C3066" t="s">
        <v>6113</v>
      </c>
    </row>
    <row r="3067" spans="1:3" ht="12.75">
      <c r="A3067" t="s">
        <v>6536</v>
      </c>
      <c r="B3067">
        <v>73430111</v>
      </c>
      <c r="C3067" t="s">
        <v>6115</v>
      </c>
    </row>
    <row r="3068" spans="1:3" ht="12.75">
      <c r="A3068" t="s">
        <v>6537</v>
      </c>
      <c r="B3068">
        <v>73430211</v>
      </c>
      <c r="C3068" t="s">
        <v>6117</v>
      </c>
    </row>
    <row r="3069" spans="1:3" ht="12.75">
      <c r="A3069" t="s">
        <v>6538</v>
      </c>
      <c r="B3069">
        <v>73430241</v>
      </c>
      <c r="C3069" t="s">
        <v>6119</v>
      </c>
    </row>
    <row r="3070" spans="1:3" ht="12.75">
      <c r="A3070" t="s">
        <v>6539</v>
      </c>
      <c r="B3070">
        <v>73440111</v>
      </c>
      <c r="C3070" t="s">
        <v>6121</v>
      </c>
    </row>
    <row r="3071" spans="1:3" ht="12.75">
      <c r="A3071" t="s">
        <v>6540</v>
      </c>
      <c r="B3071">
        <v>73440112</v>
      </c>
      <c r="C3071" t="s">
        <v>6123</v>
      </c>
    </row>
    <row r="3072" spans="1:3" ht="12.75">
      <c r="A3072" t="s">
        <v>6541</v>
      </c>
      <c r="B3072">
        <v>73440113</v>
      </c>
      <c r="C3072" t="s">
        <v>6125</v>
      </c>
    </row>
    <row r="3073" spans="1:3" ht="12.75">
      <c r="A3073" t="s">
        <v>6542</v>
      </c>
      <c r="B3073">
        <v>73440114</v>
      </c>
      <c r="C3073" t="s">
        <v>6127</v>
      </c>
    </row>
    <row r="3074" spans="1:3" ht="12.75">
      <c r="A3074" t="s">
        <v>6543</v>
      </c>
      <c r="B3074">
        <v>73440211</v>
      </c>
      <c r="C3074" t="s">
        <v>6129</v>
      </c>
    </row>
    <row r="3075" spans="1:3" ht="12.75">
      <c r="A3075" t="s">
        <v>6544</v>
      </c>
      <c r="B3075">
        <v>73440212</v>
      </c>
      <c r="C3075" t="s">
        <v>6131</v>
      </c>
    </row>
    <row r="3076" spans="1:3" ht="12.75">
      <c r="A3076" t="s">
        <v>6545</v>
      </c>
      <c r="B3076">
        <v>73440213</v>
      </c>
      <c r="C3076" t="s">
        <v>6133</v>
      </c>
    </row>
    <row r="3077" spans="1:3" ht="12.75">
      <c r="A3077" t="s">
        <v>6546</v>
      </c>
      <c r="B3077">
        <v>73440214</v>
      </c>
      <c r="C3077" t="s">
        <v>6135</v>
      </c>
    </row>
    <row r="3078" spans="1:3" ht="12.75">
      <c r="A3078" t="s">
        <v>6547</v>
      </c>
      <c r="B3078">
        <v>73450111</v>
      </c>
      <c r="C3078" t="s">
        <v>6137</v>
      </c>
    </row>
    <row r="3079" spans="1:3" ht="12.75">
      <c r="A3079" t="s">
        <v>6548</v>
      </c>
      <c r="B3079">
        <v>73450112</v>
      </c>
      <c r="C3079" t="s">
        <v>6139</v>
      </c>
    </row>
    <row r="3080" spans="1:3" ht="12.75">
      <c r="A3080" t="s">
        <v>6549</v>
      </c>
      <c r="B3080">
        <v>73450113</v>
      </c>
      <c r="C3080" t="s">
        <v>6141</v>
      </c>
    </row>
    <row r="3081" spans="1:3" ht="12.75">
      <c r="A3081" t="s">
        <v>6550</v>
      </c>
      <c r="B3081">
        <v>73450114</v>
      </c>
      <c r="C3081" t="s">
        <v>6143</v>
      </c>
    </row>
    <row r="3082" spans="1:3" ht="12.75">
      <c r="A3082" t="s">
        <v>6551</v>
      </c>
      <c r="B3082">
        <v>73450321</v>
      </c>
      <c r="C3082" t="s">
        <v>6145</v>
      </c>
    </row>
    <row r="3083" spans="1:3" ht="12.75">
      <c r="A3083" t="s">
        <v>6552</v>
      </c>
      <c r="B3083">
        <v>73450322</v>
      </c>
      <c r="C3083" t="s">
        <v>6147</v>
      </c>
    </row>
    <row r="3084" spans="1:3" ht="12.75">
      <c r="A3084" t="s">
        <v>6553</v>
      </c>
      <c r="B3084">
        <v>73450323</v>
      </c>
      <c r="C3084" t="s">
        <v>6149</v>
      </c>
    </row>
    <row r="3085" spans="1:3" ht="12.75">
      <c r="A3085" t="s">
        <v>6554</v>
      </c>
      <c r="B3085">
        <v>73450324</v>
      </c>
      <c r="C3085" t="s">
        <v>6151</v>
      </c>
    </row>
    <row r="3086" spans="1:3" ht="12.75">
      <c r="A3086" t="s">
        <v>6555</v>
      </c>
      <c r="B3086">
        <v>73490111</v>
      </c>
      <c r="C3086" t="s">
        <v>798</v>
      </c>
    </row>
    <row r="3087" spans="1:3" ht="12.75">
      <c r="A3087" t="s">
        <v>6556</v>
      </c>
      <c r="B3087">
        <v>73490112</v>
      </c>
      <c r="C3087" t="s">
        <v>6153</v>
      </c>
    </row>
    <row r="3088" spans="1:3" ht="12.75">
      <c r="A3088" t="s">
        <v>6557</v>
      </c>
      <c r="B3088">
        <v>73490113</v>
      </c>
      <c r="C3088" t="s">
        <v>6155</v>
      </c>
    </row>
    <row r="3089" spans="1:3" ht="12.75">
      <c r="A3089" t="s">
        <v>6558</v>
      </c>
      <c r="B3089">
        <v>73490114</v>
      </c>
      <c r="C3089" t="s">
        <v>6157</v>
      </c>
    </row>
    <row r="3090" spans="1:3" ht="12.75">
      <c r="A3090" t="s">
        <v>6559</v>
      </c>
      <c r="B3090">
        <v>73499911</v>
      </c>
      <c r="C3090" t="s">
        <v>6159</v>
      </c>
    </row>
    <row r="3091" spans="1:3" ht="12.75">
      <c r="A3091" t="s">
        <v>6560</v>
      </c>
      <c r="B3091">
        <v>73499912</v>
      </c>
      <c r="C3091" t="s">
        <v>6161</v>
      </c>
    </row>
    <row r="3092" spans="1:3" ht="12.75">
      <c r="A3092" t="s">
        <v>6561</v>
      </c>
      <c r="B3092">
        <v>73499913</v>
      </c>
      <c r="C3092" t="s">
        <v>6163</v>
      </c>
    </row>
    <row r="3093" spans="1:3" ht="12.75">
      <c r="A3093" t="s">
        <v>6562</v>
      </c>
      <c r="B3093">
        <v>73499914</v>
      </c>
      <c r="C3093" t="s">
        <v>6165</v>
      </c>
    </row>
    <row r="3094" spans="1:3" ht="12.75">
      <c r="A3094" t="s">
        <v>6563</v>
      </c>
      <c r="B3094">
        <v>73500000</v>
      </c>
      <c r="C3094" t="s">
        <v>6167</v>
      </c>
    </row>
    <row r="3095" spans="1:3" ht="12.75">
      <c r="A3095" t="s">
        <v>6564</v>
      </c>
      <c r="B3095">
        <v>73500111</v>
      </c>
      <c r="C3095" t="s">
        <v>6169</v>
      </c>
    </row>
    <row r="3096" spans="1:3" ht="12.75">
      <c r="A3096" t="s">
        <v>6565</v>
      </c>
      <c r="B3096">
        <v>73500112</v>
      </c>
      <c r="C3096" t="s">
        <v>6171</v>
      </c>
    </row>
    <row r="3097" spans="1:3" ht="12.75">
      <c r="A3097" t="s">
        <v>6566</v>
      </c>
      <c r="B3097">
        <v>73500113</v>
      </c>
      <c r="C3097" t="s">
        <v>6173</v>
      </c>
    </row>
    <row r="3098" spans="1:3" ht="12.75">
      <c r="A3098" t="s">
        <v>6567</v>
      </c>
      <c r="B3098">
        <v>73500114</v>
      </c>
      <c r="C3098" t="s">
        <v>6175</v>
      </c>
    </row>
    <row r="3099" spans="1:3" ht="12.75">
      <c r="A3099" t="s">
        <v>6568</v>
      </c>
      <c r="B3099">
        <v>73500211</v>
      </c>
      <c r="C3099" t="s">
        <v>6177</v>
      </c>
    </row>
    <row r="3100" spans="1:3" ht="12.75">
      <c r="A3100" t="s">
        <v>6569</v>
      </c>
      <c r="B3100">
        <v>73500212</v>
      </c>
      <c r="C3100" t="s">
        <v>6179</v>
      </c>
    </row>
    <row r="3101" spans="1:3" ht="12.75">
      <c r="A3101" t="s">
        <v>6570</v>
      </c>
      <c r="B3101">
        <v>73500213</v>
      </c>
      <c r="C3101" t="s">
        <v>6181</v>
      </c>
    </row>
    <row r="3102" spans="1:3" ht="12.75">
      <c r="A3102" t="s">
        <v>6571</v>
      </c>
      <c r="B3102">
        <v>73500214</v>
      </c>
      <c r="C3102" t="s">
        <v>6183</v>
      </c>
    </row>
    <row r="3103" spans="1:3" ht="12.75">
      <c r="A3103" t="s">
        <v>6572</v>
      </c>
      <c r="B3103">
        <v>73500311</v>
      </c>
      <c r="C3103" t="s">
        <v>6185</v>
      </c>
    </row>
    <row r="3104" spans="1:3" ht="12.75">
      <c r="A3104" t="s">
        <v>6573</v>
      </c>
      <c r="B3104">
        <v>73600000</v>
      </c>
      <c r="C3104" t="s">
        <v>3674</v>
      </c>
    </row>
    <row r="3105" spans="1:3" ht="12.75">
      <c r="A3105" t="s">
        <v>6574</v>
      </c>
      <c r="B3105">
        <v>73600111</v>
      </c>
      <c r="C3105" t="s">
        <v>3676</v>
      </c>
    </row>
    <row r="3106" spans="1:3" ht="12.75">
      <c r="A3106" t="s">
        <v>6575</v>
      </c>
      <c r="B3106">
        <v>73600112</v>
      </c>
      <c r="C3106" t="s">
        <v>6187</v>
      </c>
    </row>
    <row r="3107" spans="1:3" ht="12.75">
      <c r="A3107" t="s">
        <v>6576</v>
      </c>
      <c r="B3107">
        <v>73600113</v>
      </c>
      <c r="C3107" t="s">
        <v>6189</v>
      </c>
    </row>
    <row r="3108" spans="1:3" ht="12.75">
      <c r="A3108" t="s">
        <v>6577</v>
      </c>
      <c r="B3108">
        <v>73600114</v>
      </c>
      <c r="C3108" t="s">
        <v>6191</v>
      </c>
    </row>
    <row r="3109" spans="1:3" ht="12.75">
      <c r="A3109" t="s">
        <v>6578</v>
      </c>
      <c r="B3109">
        <v>73900000</v>
      </c>
      <c r="C3109" t="s">
        <v>803</v>
      </c>
    </row>
    <row r="3110" spans="1:3" ht="12.75">
      <c r="A3110" t="s">
        <v>6579</v>
      </c>
      <c r="B3110">
        <v>73900011</v>
      </c>
      <c r="C3110" t="s">
        <v>808</v>
      </c>
    </row>
    <row r="3111" spans="1:3" ht="12.75">
      <c r="A3111" t="s">
        <v>6580</v>
      </c>
      <c r="B3111">
        <v>73900012</v>
      </c>
      <c r="C3111" t="s">
        <v>6193</v>
      </c>
    </row>
    <row r="3112" spans="1:3" ht="12.75">
      <c r="A3112" t="s">
        <v>6581</v>
      </c>
      <c r="B3112">
        <v>73900013</v>
      </c>
      <c r="C3112" t="s">
        <v>6195</v>
      </c>
    </row>
    <row r="3113" spans="1:3" ht="12.75">
      <c r="A3113" t="s">
        <v>6582</v>
      </c>
      <c r="B3113">
        <v>73900014</v>
      </c>
      <c r="C3113" t="s">
        <v>6197</v>
      </c>
    </row>
    <row r="3114" spans="1:3" ht="12.75">
      <c r="A3114" t="s">
        <v>6583</v>
      </c>
      <c r="B3114">
        <v>74000000</v>
      </c>
      <c r="C3114" t="s">
        <v>3001</v>
      </c>
    </row>
    <row r="3115" spans="1:3" ht="12.75">
      <c r="A3115" t="s">
        <v>6584</v>
      </c>
      <c r="B3115">
        <v>74000011</v>
      </c>
      <c r="C3115" t="s">
        <v>812</v>
      </c>
    </row>
    <row r="3116" spans="1:3" ht="12.75">
      <c r="A3116" t="s">
        <v>6585</v>
      </c>
      <c r="B3116">
        <v>74000012</v>
      </c>
      <c r="C3116" t="s">
        <v>6199</v>
      </c>
    </row>
    <row r="3117" spans="1:3" ht="12.75">
      <c r="A3117" t="s">
        <v>6586</v>
      </c>
      <c r="B3117">
        <v>74000013</v>
      </c>
      <c r="C3117" t="s">
        <v>6201</v>
      </c>
    </row>
    <row r="3118" spans="1:3" ht="12.75">
      <c r="A3118" t="s">
        <v>6587</v>
      </c>
      <c r="B3118">
        <v>74000014</v>
      </c>
      <c r="C3118" t="s">
        <v>6203</v>
      </c>
    </row>
    <row r="3119" spans="1:3" ht="12.75">
      <c r="A3119" t="s">
        <v>6588</v>
      </c>
      <c r="B3119">
        <v>75000000</v>
      </c>
      <c r="C3119" t="s">
        <v>3003</v>
      </c>
    </row>
    <row r="3120" spans="1:3" ht="12.75">
      <c r="A3120" t="s">
        <v>6589</v>
      </c>
      <c r="B3120">
        <v>75000011</v>
      </c>
      <c r="C3120" t="s">
        <v>818</v>
      </c>
    </row>
    <row r="3121" spans="1:3" ht="12.75">
      <c r="A3121" t="s">
        <v>6590</v>
      </c>
      <c r="B3121">
        <v>75000012</v>
      </c>
      <c r="C3121" t="s">
        <v>6205</v>
      </c>
    </row>
    <row r="3122" spans="1:3" ht="12.75">
      <c r="A3122" t="s">
        <v>6591</v>
      </c>
      <c r="B3122">
        <v>75000013</v>
      </c>
      <c r="C3122" t="s">
        <v>6207</v>
      </c>
    </row>
    <row r="3123" spans="1:3" ht="12.75">
      <c r="A3123" t="s">
        <v>6592</v>
      </c>
      <c r="B3123">
        <v>75000014</v>
      </c>
      <c r="C3123" t="s">
        <v>6209</v>
      </c>
    </row>
    <row r="3124" spans="1:3" ht="12.75">
      <c r="A3124" t="s">
        <v>6593</v>
      </c>
      <c r="B3124">
        <v>76000000</v>
      </c>
      <c r="C3124" t="s">
        <v>824</v>
      </c>
    </row>
    <row r="3125" spans="1:3" ht="12.75">
      <c r="A3125" t="s">
        <v>6594</v>
      </c>
      <c r="B3125">
        <v>76100000</v>
      </c>
      <c r="C3125" t="s">
        <v>830</v>
      </c>
    </row>
    <row r="3126" spans="1:3" ht="12.75">
      <c r="A3126" t="s">
        <v>6595</v>
      </c>
      <c r="B3126">
        <v>76100111</v>
      </c>
      <c r="C3126" t="s">
        <v>3680</v>
      </c>
    </row>
    <row r="3127" spans="1:3" ht="12.75">
      <c r="A3127" t="s">
        <v>6596</v>
      </c>
      <c r="B3127">
        <v>76100112</v>
      </c>
      <c r="C3127" t="s">
        <v>3682</v>
      </c>
    </row>
    <row r="3128" spans="1:3" ht="12.75">
      <c r="A3128" t="s">
        <v>6597</v>
      </c>
      <c r="B3128">
        <v>76100113</v>
      </c>
      <c r="C3128" t="s">
        <v>834</v>
      </c>
    </row>
    <row r="3129" spans="1:3" ht="12.75">
      <c r="A3129" t="s">
        <v>6598</v>
      </c>
      <c r="B3129">
        <v>76100114</v>
      </c>
      <c r="C3129" t="s">
        <v>6211</v>
      </c>
    </row>
    <row r="3130" spans="1:3" ht="12.75">
      <c r="A3130" t="s">
        <v>6599</v>
      </c>
      <c r="B3130">
        <v>76100211</v>
      </c>
      <c r="C3130" t="s">
        <v>838</v>
      </c>
    </row>
    <row r="3131" spans="1:3" ht="12.75">
      <c r="A3131" t="s">
        <v>6600</v>
      </c>
      <c r="B3131">
        <v>76100212</v>
      </c>
      <c r="C3131" t="s">
        <v>6213</v>
      </c>
    </row>
    <row r="3132" spans="1:3" ht="12.75">
      <c r="A3132" t="s">
        <v>6601</v>
      </c>
      <c r="B3132">
        <v>76100213</v>
      </c>
      <c r="C3132" t="s">
        <v>6215</v>
      </c>
    </row>
    <row r="3133" spans="1:3" ht="12.75">
      <c r="A3133" t="s">
        <v>6602</v>
      </c>
      <c r="B3133">
        <v>76100214</v>
      </c>
      <c r="C3133" t="s">
        <v>6217</v>
      </c>
    </row>
    <row r="3134" spans="1:3" ht="12.75">
      <c r="A3134" t="s">
        <v>6603</v>
      </c>
      <c r="B3134">
        <v>76100311</v>
      </c>
      <c r="C3134" t="s">
        <v>842</v>
      </c>
    </row>
    <row r="3135" spans="1:3" ht="12.75">
      <c r="A3135" t="s">
        <v>6604</v>
      </c>
      <c r="B3135">
        <v>76100312</v>
      </c>
      <c r="C3135" t="s">
        <v>6219</v>
      </c>
    </row>
    <row r="3136" spans="1:3" ht="12.75">
      <c r="A3136" t="s">
        <v>6605</v>
      </c>
      <c r="B3136">
        <v>76100313</v>
      </c>
      <c r="C3136" t="s">
        <v>6221</v>
      </c>
    </row>
    <row r="3137" spans="1:3" ht="12.75">
      <c r="A3137" t="s">
        <v>6606</v>
      </c>
      <c r="B3137">
        <v>76100314</v>
      </c>
      <c r="C3137" t="s">
        <v>6223</v>
      </c>
    </row>
    <row r="3138" spans="1:3" ht="12.75">
      <c r="A3138" t="s">
        <v>6607</v>
      </c>
      <c r="B3138">
        <v>76100411</v>
      </c>
      <c r="C3138" t="s">
        <v>6225</v>
      </c>
    </row>
    <row r="3139" spans="1:3" ht="12.75">
      <c r="A3139" t="s">
        <v>6608</v>
      </c>
      <c r="B3139">
        <v>76100412</v>
      </c>
      <c r="C3139" t="s">
        <v>6227</v>
      </c>
    </row>
    <row r="3140" spans="1:3" ht="12.75">
      <c r="A3140" t="s">
        <v>6609</v>
      </c>
      <c r="B3140">
        <v>76100413</v>
      </c>
      <c r="C3140" t="s">
        <v>6229</v>
      </c>
    </row>
    <row r="3141" spans="1:3" ht="12.75">
      <c r="A3141" t="s">
        <v>6610</v>
      </c>
      <c r="B3141">
        <v>76100414</v>
      </c>
      <c r="C3141" t="s">
        <v>6231</v>
      </c>
    </row>
    <row r="3142" spans="1:3" ht="12.75">
      <c r="A3142" t="s">
        <v>6611</v>
      </c>
      <c r="B3142">
        <v>76200000</v>
      </c>
      <c r="C3142" t="s">
        <v>846</v>
      </c>
    </row>
    <row r="3143" spans="1:3" ht="12.75">
      <c r="A3143" t="s">
        <v>6612</v>
      </c>
      <c r="B3143">
        <v>76200211</v>
      </c>
      <c r="C3143" t="s">
        <v>850</v>
      </c>
    </row>
    <row r="3144" spans="1:3" ht="12.75">
      <c r="A3144" t="s">
        <v>6613</v>
      </c>
      <c r="B3144">
        <v>76200212</v>
      </c>
      <c r="C3144" t="s">
        <v>6233</v>
      </c>
    </row>
    <row r="3145" spans="1:3" ht="12.75">
      <c r="A3145" t="s">
        <v>6614</v>
      </c>
      <c r="B3145">
        <v>76200213</v>
      </c>
      <c r="C3145" t="s">
        <v>6235</v>
      </c>
    </row>
    <row r="3146" spans="1:3" ht="12.75">
      <c r="A3146" t="s">
        <v>6615</v>
      </c>
      <c r="B3146">
        <v>76200214</v>
      </c>
      <c r="C3146" t="s">
        <v>6237</v>
      </c>
    </row>
    <row r="3147" spans="1:3" ht="12.75">
      <c r="A3147" t="s">
        <v>6616</v>
      </c>
      <c r="B3147">
        <v>76300000</v>
      </c>
      <c r="C3147" t="s">
        <v>3684</v>
      </c>
    </row>
    <row r="3148" spans="1:3" ht="12.75">
      <c r="A3148" t="s">
        <v>6617</v>
      </c>
      <c r="B3148">
        <v>76300111</v>
      </c>
      <c r="C3148" t="s">
        <v>855</v>
      </c>
    </row>
    <row r="3149" spans="1:3" ht="12.75">
      <c r="A3149" t="s">
        <v>6618</v>
      </c>
      <c r="B3149">
        <v>76300112</v>
      </c>
      <c r="C3149" t="s">
        <v>6239</v>
      </c>
    </row>
    <row r="3150" spans="1:3" ht="12.75">
      <c r="A3150" t="s">
        <v>6619</v>
      </c>
      <c r="B3150">
        <v>76300113</v>
      </c>
      <c r="C3150" t="s">
        <v>6241</v>
      </c>
    </row>
    <row r="3151" spans="1:3" ht="12.75">
      <c r="A3151" t="s">
        <v>6620</v>
      </c>
      <c r="B3151">
        <v>76300114</v>
      </c>
      <c r="C3151" t="s">
        <v>6243</v>
      </c>
    </row>
    <row r="3152" spans="1:3" ht="12.75">
      <c r="A3152" t="s">
        <v>6621</v>
      </c>
      <c r="B3152">
        <v>76300211</v>
      </c>
      <c r="C3152" t="s">
        <v>6245</v>
      </c>
    </row>
    <row r="3153" spans="1:3" ht="12.75">
      <c r="A3153" t="s">
        <v>6622</v>
      </c>
      <c r="B3153">
        <v>76300212</v>
      </c>
      <c r="C3153" t="s">
        <v>6247</v>
      </c>
    </row>
    <row r="3154" spans="1:3" ht="12.75">
      <c r="A3154" t="s">
        <v>6623</v>
      </c>
      <c r="B3154">
        <v>76300213</v>
      </c>
      <c r="C3154" t="s">
        <v>6249</v>
      </c>
    </row>
    <row r="3155" spans="1:3" ht="12.75">
      <c r="A3155" t="s">
        <v>6624</v>
      </c>
      <c r="B3155">
        <v>76300214</v>
      </c>
      <c r="C3155" t="s">
        <v>6251</v>
      </c>
    </row>
    <row r="3156" spans="1:3" ht="12.75">
      <c r="A3156" t="s">
        <v>6625</v>
      </c>
      <c r="B3156">
        <v>76400000</v>
      </c>
      <c r="C3156" t="s">
        <v>6253</v>
      </c>
    </row>
    <row r="3157" spans="1:3" ht="12.75">
      <c r="A3157" t="s">
        <v>6626</v>
      </c>
      <c r="B3157">
        <v>76400111</v>
      </c>
      <c r="C3157" t="s">
        <v>6255</v>
      </c>
    </row>
    <row r="3158" spans="1:3" ht="12.75">
      <c r="A3158" t="s">
        <v>6627</v>
      </c>
      <c r="B3158">
        <v>76400112</v>
      </c>
      <c r="C3158" t="s">
        <v>6257</v>
      </c>
    </row>
    <row r="3159" spans="1:3" ht="12.75">
      <c r="A3159" t="s">
        <v>6628</v>
      </c>
      <c r="B3159">
        <v>76400113</v>
      </c>
      <c r="C3159" t="s">
        <v>6259</v>
      </c>
    </row>
    <row r="3160" spans="1:3" ht="12.75">
      <c r="A3160" t="s">
        <v>6629</v>
      </c>
      <c r="B3160">
        <v>76400114</v>
      </c>
      <c r="C3160" t="s">
        <v>6261</v>
      </c>
    </row>
    <row r="3161" spans="1:3" ht="12.75">
      <c r="A3161" t="s">
        <v>6630</v>
      </c>
      <c r="B3161">
        <v>76900000</v>
      </c>
      <c r="C3161" t="s">
        <v>860</v>
      </c>
    </row>
    <row r="3162" spans="1:3" ht="12.75">
      <c r="A3162" t="s">
        <v>6631</v>
      </c>
      <c r="B3162">
        <v>76909911</v>
      </c>
      <c r="C3162" t="s">
        <v>866</v>
      </c>
    </row>
    <row r="3163" spans="1:3" ht="12.75">
      <c r="A3163" t="s">
        <v>6632</v>
      </c>
      <c r="B3163">
        <v>76909912</v>
      </c>
      <c r="C3163" t="s">
        <v>871</v>
      </c>
    </row>
    <row r="3164" spans="1:3" ht="12.75">
      <c r="A3164" t="s">
        <v>6633</v>
      </c>
      <c r="B3164">
        <v>76909913</v>
      </c>
      <c r="C3164" t="s">
        <v>876</v>
      </c>
    </row>
    <row r="3165" spans="1:3" ht="12.75">
      <c r="A3165" t="s">
        <v>6634</v>
      </c>
      <c r="B3165">
        <v>76909914</v>
      </c>
      <c r="C3165" t="s">
        <v>6263</v>
      </c>
    </row>
    <row r="3166" spans="1:3" ht="12.75">
      <c r="A3166" t="s">
        <v>6635</v>
      </c>
      <c r="B3166">
        <v>77180181</v>
      </c>
      <c r="C3166" t="s">
        <v>915</v>
      </c>
    </row>
    <row r="3167" spans="1:3" ht="12.75">
      <c r="A3167" t="s">
        <v>6636</v>
      </c>
      <c r="B3167">
        <v>77180211</v>
      </c>
      <c r="C3167" t="s">
        <v>920</v>
      </c>
    </row>
    <row r="3168" spans="1:3" ht="12.75">
      <c r="A3168" t="s">
        <v>6637</v>
      </c>
      <c r="B3168">
        <v>77180221</v>
      </c>
      <c r="C3168" t="s">
        <v>3688</v>
      </c>
    </row>
    <row r="3169" spans="1:3" ht="12.75">
      <c r="A3169" t="s">
        <v>6638</v>
      </c>
      <c r="B3169">
        <v>77180231</v>
      </c>
      <c r="C3169" t="s">
        <v>924</v>
      </c>
    </row>
    <row r="3170" spans="1:3" ht="12.75">
      <c r="A3170" t="s">
        <v>6639</v>
      </c>
      <c r="B3170">
        <v>77180241</v>
      </c>
      <c r="C3170" t="s">
        <v>928</v>
      </c>
    </row>
    <row r="3171" spans="1:3" ht="12.75">
      <c r="A3171" t="s">
        <v>6640</v>
      </c>
      <c r="B3171">
        <v>77180251</v>
      </c>
      <c r="C3171" t="s">
        <v>932</v>
      </c>
    </row>
    <row r="3172" spans="1:3" ht="12.75">
      <c r="A3172" t="s">
        <v>6641</v>
      </c>
      <c r="B3172">
        <v>77180261</v>
      </c>
      <c r="C3172" t="s">
        <v>936</v>
      </c>
    </row>
    <row r="3173" spans="1:3" ht="12.75">
      <c r="A3173" t="s">
        <v>6642</v>
      </c>
      <c r="B3173">
        <v>77180291</v>
      </c>
      <c r="C3173" t="s">
        <v>940</v>
      </c>
    </row>
    <row r="3174" spans="1:3" ht="12.75">
      <c r="A3174" t="s">
        <v>6643</v>
      </c>
      <c r="B3174">
        <v>77180311</v>
      </c>
      <c r="C3174" t="s">
        <v>3690</v>
      </c>
    </row>
    <row r="3175" spans="1:3" ht="12.75">
      <c r="A3175" t="s">
        <v>6644</v>
      </c>
      <c r="B3175">
        <v>77180411</v>
      </c>
      <c r="C3175" t="s">
        <v>944</v>
      </c>
    </row>
    <row r="3176" spans="1:3" ht="12.75">
      <c r="A3176" t="s">
        <v>6645</v>
      </c>
      <c r="B3176">
        <v>77180511</v>
      </c>
      <c r="C3176" t="s">
        <v>947</v>
      </c>
    </row>
    <row r="3177" spans="1:3" ht="12.75">
      <c r="A3177" t="s">
        <v>6646</v>
      </c>
      <c r="B3177">
        <v>77180521</v>
      </c>
      <c r="C3177" t="s">
        <v>950</v>
      </c>
    </row>
    <row r="3178" spans="1:3" ht="12.75">
      <c r="A3178" t="s">
        <v>6647</v>
      </c>
      <c r="B3178">
        <v>77180531</v>
      </c>
      <c r="C3178" t="s">
        <v>953</v>
      </c>
    </row>
    <row r="3179" spans="1:3" ht="12.75">
      <c r="A3179" t="s">
        <v>6648</v>
      </c>
      <c r="B3179">
        <v>77180541</v>
      </c>
      <c r="C3179" t="s">
        <v>956</v>
      </c>
    </row>
    <row r="3180" spans="1:3" ht="12.75">
      <c r="A3180" t="s">
        <v>6649</v>
      </c>
      <c r="B3180">
        <v>77180591</v>
      </c>
      <c r="C3180" t="s">
        <v>959</v>
      </c>
    </row>
    <row r="3181" spans="1:3" ht="12.75">
      <c r="A3181" t="s">
        <v>6650</v>
      </c>
      <c r="B3181">
        <v>77180611</v>
      </c>
      <c r="C3181" t="s">
        <v>962</v>
      </c>
    </row>
    <row r="3182" spans="1:3" ht="12.75">
      <c r="A3182" t="s">
        <v>6651</v>
      </c>
      <c r="B3182">
        <v>77180711</v>
      </c>
      <c r="C3182" t="s">
        <v>2443</v>
      </c>
    </row>
    <row r="3183" spans="1:3" ht="12.75">
      <c r="A3183" t="s">
        <v>6652</v>
      </c>
      <c r="B3183">
        <v>77180811</v>
      </c>
      <c r="C3183" t="s">
        <v>965</v>
      </c>
    </row>
    <row r="3184" spans="1:3" ht="12.75">
      <c r="A3184" t="s">
        <v>6653</v>
      </c>
      <c r="B3184">
        <v>77181011</v>
      </c>
      <c r="C3184" t="s">
        <v>968</v>
      </c>
    </row>
    <row r="3185" spans="1:3" ht="12.75">
      <c r="A3185" t="s">
        <v>6654</v>
      </c>
      <c r="B3185">
        <v>77181021</v>
      </c>
      <c r="C3185" t="s">
        <v>971</v>
      </c>
    </row>
    <row r="3186" spans="1:3" ht="12.75">
      <c r="A3186" t="s">
        <v>6655</v>
      </c>
      <c r="B3186">
        <v>77181031</v>
      </c>
      <c r="C3186" t="s">
        <v>977</v>
      </c>
    </row>
    <row r="3187" spans="1:3" ht="12.75">
      <c r="A3187" t="s">
        <v>6656</v>
      </c>
      <c r="B3187">
        <v>77181041</v>
      </c>
      <c r="C3187" t="s">
        <v>6266</v>
      </c>
    </row>
    <row r="3188" spans="1:3" ht="12.75">
      <c r="A3188" t="s">
        <v>6657</v>
      </c>
      <c r="B3188">
        <v>77181051</v>
      </c>
      <c r="C3188" t="s">
        <v>6268</v>
      </c>
    </row>
    <row r="3189" spans="1:3" ht="12.75">
      <c r="A3189" t="s">
        <v>6658</v>
      </c>
      <c r="B3189">
        <v>77181091</v>
      </c>
      <c r="C3189" t="s">
        <v>2472</v>
      </c>
    </row>
    <row r="3190" spans="1:3" ht="12.75">
      <c r="A3190" t="s">
        <v>6659</v>
      </c>
      <c r="B3190">
        <v>77181111</v>
      </c>
      <c r="C3190" t="s">
        <v>6270</v>
      </c>
    </row>
    <row r="3191" spans="1:3" ht="12.75">
      <c r="A3191" t="s">
        <v>6660</v>
      </c>
      <c r="B3191">
        <v>77189911</v>
      </c>
      <c r="C3191" t="s">
        <v>3693</v>
      </c>
    </row>
    <row r="3192" spans="1:3" ht="12.75">
      <c r="A3192" t="s">
        <v>6661</v>
      </c>
      <c r="B3192">
        <v>77280111</v>
      </c>
      <c r="C3192" t="s">
        <v>3695</v>
      </c>
    </row>
    <row r="3193" spans="1:3" ht="12.75">
      <c r="A3193" t="s">
        <v>6662</v>
      </c>
      <c r="B3193">
        <v>77280121</v>
      </c>
      <c r="C3193" t="s">
        <v>983</v>
      </c>
    </row>
    <row r="3194" spans="1:3" ht="12.75">
      <c r="A3194" t="s">
        <v>6663</v>
      </c>
      <c r="B3194">
        <v>77280131</v>
      </c>
      <c r="C3194" t="s">
        <v>3697</v>
      </c>
    </row>
    <row r="3195" spans="1:3" ht="12.75">
      <c r="A3195" t="s">
        <v>6664</v>
      </c>
      <c r="B3195">
        <v>77280141</v>
      </c>
      <c r="C3195" t="s">
        <v>989</v>
      </c>
    </row>
    <row r="3196" spans="1:3" ht="12.75">
      <c r="A3196" t="s">
        <v>6665</v>
      </c>
      <c r="B3196">
        <v>77280151</v>
      </c>
      <c r="C3196" t="s">
        <v>3699</v>
      </c>
    </row>
    <row r="3197" spans="1:3" ht="12.75">
      <c r="A3197" t="s">
        <v>6666</v>
      </c>
      <c r="B3197">
        <v>77280191</v>
      </c>
      <c r="C3197" t="s">
        <v>1007</v>
      </c>
    </row>
    <row r="3198" spans="1:3" ht="12.75">
      <c r="A3198" t="s">
        <v>6667</v>
      </c>
      <c r="B3198">
        <v>77280211</v>
      </c>
      <c r="C3198" t="s">
        <v>920</v>
      </c>
    </row>
    <row r="3199" spans="1:3" ht="12.75">
      <c r="A3199" t="s">
        <v>6668</v>
      </c>
      <c r="B3199">
        <v>77280221</v>
      </c>
      <c r="C3199" t="s">
        <v>3688</v>
      </c>
    </row>
    <row r="3200" spans="1:3" ht="12.75">
      <c r="A3200" t="s">
        <v>6669</v>
      </c>
      <c r="B3200">
        <v>77280231</v>
      </c>
      <c r="C3200" t="s">
        <v>6274</v>
      </c>
    </row>
    <row r="3201" spans="1:3" ht="12.75">
      <c r="A3201" t="s">
        <v>6670</v>
      </c>
      <c r="B3201">
        <v>77280291</v>
      </c>
      <c r="C3201" t="s">
        <v>6276</v>
      </c>
    </row>
    <row r="3202" spans="1:3" ht="12.75">
      <c r="A3202" t="s">
        <v>6671</v>
      </c>
      <c r="B3202">
        <v>77280311</v>
      </c>
      <c r="C3202" t="s">
        <v>992</v>
      </c>
    </row>
    <row r="3203" spans="1:3" ht="12.75">
      <c r="A3203" t="s">
        <v>6672</v>
      </c>
      <c r="B3203">
        <v>77280411</v>
      </c>
      <c r="C3203" t="s">
        <v>6278</v>
      </c>
    </row>
    <row r="3204" spans="1:3" ht="12.75">
      <c r="A3204" t="s">
        <v>6673</v>
      </c>
      <c r="B3204">
        <v>77281011</v>
      </c>
      <c r="C3204" t="s">
        <v>3703</v>
      </c>
    </row>
    <row r="3205" spans="1:3" ht="12.75">
      <c r="A3205" t="s">
        <v>6674</v>
      </c>
      <c r="B3205">
        <v>77281021</v>
      </c>
      <c r="C3205" t="s">
        <v>3705</v>
      </c>
    </row>
    <row r="3206" spans="1:3" ht="12.75">
      <c r="A3206" t="s">
        <v>6675</v>
      </c>
      <c r="B3206">
        <v>77281091</v>
      </c>
      <c r="C3206" t="s">
        <v>1119</v>
      </c>
    </row>
    <row r="3207" spans="1:3" ht="12.75">
      <c r="A3207" t="s">
        <v>6676</v>
      </c>
      <c r="B3207">
        <v>77289911</v>
      </c>
      <c r="C3207" t="s">
        <v>1007</v>
      </c>
    </row>
    <row r="3208" spans="1:3" ht="12.75">
      <c r="A3208" t="s">
        <v>6677</v>
      </c>
      <c r="B3208">
        <v>77380111</v>
      </c>
      <c r="C3208" t="s">
        <v>1013</v>
      </c>
    </row>
    <row r="3209" spans="1:3" ht="12.75">
      <c r="A3209" t="s">
        <v>6678</v>
      </c>
      <c r="B3209">
        <v>77381011</v>
      </c>
      <c r="C3209" t="s">
        <v>1020</v>
      </c>
    </row>
    <row r="3210" spans="1:3" ht="12.75">
      <c r="A3210" t="s">
        <v>6679</v>
      </c>
      <c r="B3210">
        <v>77381021</v>
      </c>
      <c r="C3210" t="s">
        <v>1024</v>
      </c>
    </row>
    <row r="3211" spans="1:3" ht="12.75">
      <c r="A3211" t="s">
        <v>6680</v>
      </c>
      <c r="B3211">
        <v>77381091</v>
      </c>
      <c r="C3211" t="s">
        <v>1028</v>
      </c>
    </row>
    <row r="3212" spans="1:3" ht="12.75">
      <c r="A3212" t="s">
        <v>6681</v>
      </c>
      <c r="B3212">
        <v>77389911</v>
      </c>
      <c r="C3212" t="s">
        <v>1032</v>
      </c>
    </row>
    <row r="3213" spans="1:3" ht="12.75">
      <c r="A3213" t="s">
        <v>6682</v>
      </c>
      <c r="B3213">
        <v>77400000</v>
      </c>
      <c r="C3213" t="s">
        <v>1133</v>
      </c>
    </row>
    <row r="3214" spans="1:3" ht="12.75">
      <c r="A3214" t="s">
        <v>6683</v>
      </c>
      <c r="B3214">
        <v>77400011</v>
      </c>
      <c r="C3214" t="s">
        <v>1035</v>
      </c>
    </row>
    <row r="3215" spans="1:3" ht="12.75">
      <c r="A3215" t="s">
        <v>6684</v>
      </c>
      <c r="B3215">
        <v>77481011</v>
      </c>
      <c r="C3215" t="s">
        <v>1038</v>
      </c>
    </row>
    <row r="3216" spans="1:3" ht="12.75">
      <c r="A3216" t="s">
        <v>6685</v>
      </c>
      <c r="B3216">
        <v>77500000</v>
      </c>
      <c r="C3216" t="s">
        <v>3709</v>
      </c>
    </row>
    <row r="3217" spans="1:3" ht="12.75">
      <c r="A3217" t="s">
        <v>6686</v>
      </c>
      <c r="B3217">
        <v>77580111</v>
      </c>
      <c r="C3217" t="s">
        <v>1042</v>
      </c>
    </row>
    <row r="3218" spans="1:3" ht="12.75">
      <c r="A3218" t="s">
        <v>6687</v>
      </c>
      <c r="B3218">
        <v>77580121</v>
      </c>
      <c r="C3218" t="s">
        <v>1046</v>
      </c>
    </row>
    <row r="3219" spans="1:3" ht="12.75">
      <c r="A3219" t="s">
        <v>6688</v>
      </c>
      <c r="B3219">
        <v>77589911</v>
      </c>
      <c r="C3219" t="s">
        <v>1050</v>
      </c>
    </row>
    <row r="3220" spans="1:3" ht="12.75">
      <c r="A3220" t="s">
        <v>6689</v>
      </c>
      <c r="B3220">
        <v>77600000</v>
      </c>
      <c r="C3220" t="s">
        <v>1053</v>
      </c>
    </row>
    <row r="3221" spans="1:3" ht="12.75">
      <c r="A3221" t="s">
        <v>6690</v>
      </c>
      <c r="B3221">
        <v>77600011</v>
      </c>
      <c r="C3221" t="s">
        <v>6280</v>
      </c>
    </row>
    <row r="3222" spans="1:3" ht="12.75">
      <c r="A3222" t="s">
        <v>6691</v>
      </c>
      <c r="B3222">
        <v>77681011</v>
      </c>
      <c r="C3222" t="s">
        <v>6282</v>
      </c>
    </row>
    <row r="3223" spans="1:3" ht="12.75">
      <c r="A3223" t="s">
        <v>6692</v>
      </c>
      <c r="B3223">
        <v>77700000</v>
      </c>
      <c r="C3223" t="s">
        <v>1056</v>
      </c>
    </row>
    <row r="3224" spans="1:3" ht="12.75">
      <c r="A3224" t="s">
        <v>6693</v>
      </c>
      <c r="B3224">
        <v>77700011</v>
      </c>
      <c r="C3224" t="s">
        <v>3711</v>
      </c>
    </row>
    <row r="3225" spans="1:3" ht="12.75">
      <c r="A3225" t="s">
        <v>6694</v>
      </c>
      <c r="B3225">
        <v>77800000</v>
      </c>
      <c r="C3225" t="s">
        <v>6284</v>
      </c>
    </row>
    <row r="3226" spans="1:3" ht="12.75">
      <c r="A3226" t="s">
        <v>6695</v>
      </c>
      <c r="B3226">
        <v>77800011</v>
      </c>
      <c r="C3226" t="s">
        <v>6286</v>
      </c>
    </row>
    <row r="3227" spans="1:3" ht="12.75">
      <c r="A3227" t="s">
        <v>6696</v>
      </c>
      <c r="B3227">
        <v>79100113</v>
      </c>
      <c r="C3227" t="s">
        <v>3714</v>
      </c>
    </row>
    <row r="3228" spans="1:3" ht="12.75">
      <c r="A3228" t="s">
        <v>6697</v>
      </c>
      <c r="B3228">
        <v>79100114</v>
      </c>
      <c r="C3228" t="s">
        <v>1074</v>
      </c>
    </row>
    <row r="3229" spans="1:3" ht="12.75">
      <c r="A3229" t="s">
        <v>6698</v>
      </c>
      <c r="B3229">
        <v>79100611</v>
      </c>
      <c r="C3229" t="s">
        <v>1078</v>
      </c>
    </row>
    <row r="3230" spans="1:3" ht="12.75">
      <c r="A3230" t="s">
        <v>6699</v>
      </c>
      <c r="B3230">
        <v>79100612</v>
      </c>
      <c r="C3230" t="s">
        <v>6288</v>
      </c>
    </row>
    <row r="3231" spans="1:3" ht="12.75">
      <c r="A3231" t="s">
        <v>6700</v>
      </c>
      <c r="B3231">
        <v>79100621</v>
      </c>
      <c r="C3231" t="s">
        <v>6290</v>
      </c>
    </row>
    <row r="3232" spans="1:3" ht="12.75">
      <c r="A3232" t="s">
        <v>6701</v>
      </c>
      <c r="B3232">
        <v>79100913</v>
      </c>
      <c r="C3232" t="s">
        <v>6292</v>
      </c>
    </row>
    <row r="3233" spans="1:3" ht="12.75">
      <c r="A3233" t="s">
        <v>6702</v>
      </c>
      <c r="B3233">
        <v>79210111</v>
      </c>
      <c r="C3233" t="s">
        <v>3716</v>
      </c>
    </row>
    <row r="3234" spans="1:3" ht="12.75">
      <c r="A3234" t="s">
        <v>6703</v>
      </c>
      <c r="B3234">
        <v>79220111</v>
      </c>
      <c r="C3234" t="s">
        <v>3719</v>
      </c>
    </row>
    <row r="3235" spans="1:3" ht="12.75">
      <c r="A3235" t="s">
        <v>6704</v>
      </c>
      <c r="B3235">
        <v>79220121</v>
      </c>
      <c r="C3235" t="s">
        <v>3721</v>
      </c>
    </row>
    <row r="3236" spans="1:3" ht="12.75">
      <c r="A3236" t="s">
        <v>6705</v>
      </c>
      <c r="B3236">
        <v>79220611</v>
      </c>
      <c r="C3236" t="s">
        <v>3723</v>
      </c>
    </row>
    <row r="3237" spans="1:3" ht="12.75">
      <c r="A3237" t="s">
        <v>6706</v>
      </c>
      <c r="B3237">
        <v>79220612</v>
      </c>
      <c r="C3237" t="s">
        <v>6294</v>
      </c>
    </row>
    <row r="3238" spans="1:3" ht="12.75">
      <c r="A3238" t="s">
        <v>6707</v>
      </c>
      <c r="B3238">
        <v>79229912</v>
      </c>
      <c r="C3238" t="s">
        <v>3726</v>
      </c>
    </row>
    <row r="3239" spans="1:3" ht="12.75">
      <c r="A3239" t="s">
        <v>6708</v>
      </c>
      <c r="B3239">
        <v>79239911</v>
      </c>
      <c r="C3239" t="s">
        <v>2338</v>
      </c>
    </row>
    <row r="3240" spans="1:3" ht="12.75">
      <c r="A3240" t="s">
        <v>6709</v>
      </c>
      <c r="B3240">
        <v>79239913</v>
      </c>
      <c r="C3240" t="s">
        <v>2341</v>
      </c>
    </row>
    <row r="3241" spans="1:3" ht="12.75">
      <c r="A3241" t="s">
        <v>6710</v>
      </c>
      <c r="B3241">
        <v>79300000</v>
      </c>
      <c r="C3241" t="s">
        <v>2344</v>
      </c>
    </row>
    <row r="3242" spans="1:3" ht="12.75">
      <c r="A3242" t="s">
        <v>6711</v>
      </c>
      <c r="B3242">
        <v>79300111</v>
      </c>
      <c r="C3242" t="s">
        <v>2347</v>
      </c>
    </row>
    <row r="3243" spans="1:3" ht="12.75">
      <c r="A3243" t="s">
        <v>6712</v>
      </c>
      <c r="B3243">
        <v>79300211</v>
      </c>
      <c r="C3243" t="s">
        <v>2350</v>
      </c>
    </row>
    <row r="3244" spans="1:3" ht="12.75">
      <c r="A3244" t="s">
        <v>6713</v>
      </c>
      <c r="B3244">
        <v>79300212</v>
      </c>
      <c r="C3244" t="s">
        <v>6296</v>
      </c>
    </row>
    <row r="3245" spans="1:3" ht="12.75">
      <c r="A3245" t="s">
        <v>6714</v>
      </c>
      <c r="B3245">
        <v>79900312</v>
      </c>
      <c r="C3245" t="s">
        <v>2360</v>
      </c>
    </row>
    <row r="3246" spans="1:3" ht="12.75">
      <c r="A3246" t="s">
        <v>6715</v>
      </c>
      <c r="B3246">
        <v>79900313</v>
      </c>
      <c r="C3246" t="s">
        <v>6298</v>
      </c>
    </row>
    <row r="3247" spans="1:3" ht="12.75">
      <c r="A3247" t="s">
        <v>6716</v>
      </c>
      <c r="B3247">
        <v>79900314</v>
      </c>
      <c r="C3247" t="s">
        <v>6300</v>
      </c>
    </row>
    <row r="3248" spans="1:3" ht="12.75">
      <c r="A3248" t="s">
        <v>6717</v>
      </c>
      <c r="B3248">
        <v>79900611</v>
      </c>
      <c r="C3248" t="s">
        <v>6302</v>
      </c>
    </row>
    <row r="3249" spans="1:3" ht="12.75">
      <c r="A3249" t="s">
        <v>6718</v>
      </c>
      <c r="B3249">
        <v>79901221</v>
      </c>
      <c r="C3249" t="s">
        <v>2367</v>
      </c>
    </row>
    <row r="3250" spans="1:3" ht="12.75">
      <c r="A3250" t="s">
        <v>6719</v>
      </c>
      <c r="B3250">
        <v>79909911</v>
      </c>
      <c r="C3250" t="s">
        <v>2371</v>
      </c>
    </row>
    <row r="3251" spans="1:3" ht="12.75">
      <c r="A3251" t="s">
        <v>6720</v>
      </c>
      <c r="B3251">
        <v>79909912</v>
      </c>
      <c r="C3251" t="s">
        <v>2375</v>
      </c>
    </row>
    <row r="3252" spans="1:3" ht="12.75">
      <c r="A3252" t="s">
        <v>6721</v>
      </c>
      <c r="B3252">
        <v>79909913</v>
      </c>
      <c r="C3252" t="s">
        <v>2379</v>
      </c>
    </row>
    <row r="3253" spans="1:3" ht="12.75">
      <c r="A3253" t="s">
        <v>6722</v>
      </c>
      <c r="B3253">
        <v>79909914</v>
      </c>
      <c r="C3253" t="s">
        <v>2383</v>
      </c>
    </row>
    <row r="3254" spans="1:3" ht="12.75">
      <c r="A3254" t="s">
        <v>6723</v>
      </c>
      <c r="B3254">
        <v>79909921</v>
      </c>
      <c r="C3254" t="s">
        <v>2387</v>
      </c>
    </row>
    <row r="3255" spans="1:3" ht="12.75">
      <c r="A3255" t="s">
        <v>6724</v>
      </c>
      <c r="B3255">
        <v>79909922</v>
      </c>
      <c r="C3255" t="s">
        <v>2391</v>
      </c>
    </row>
    <row r="3256" spans="1:3" ht="12.75">
      <c r="A3256" t="s">
        <v>6725</v>
      </c>
      <c r="B3256">
        <v>81100000</v>
      </c>
      <c r="C3256" t="s">
        <v>2401</v>
      </c>
    </row>
    <row r="3257" spans="1:3" ht="12.75">
      <c r="A3257" t="s">
        <v>6726</v>
      </c>
      <c r="B3257">
        <v>81180111</v>
      </c>
      <c r="C3257" t="s">
        <v>6304</v>
      </c>
    </row>
    <row r="3258" spans="1:3" ht="12.75">
      <c r="A3258" t="s">
        <v>6727</v>
      </c>
      <c r="B3258">
        <v>81180121</v>
      </c>
      <c r="C3258" t="s">
        <v>6306</v>
      </c>
    </row>
    <row r="3259" spans="1:3" ht="12.75">
      <c r="A3259" t="s">
        <v>6728</v>
      </c>
      <c r="B3259">
        <v>81180131</v>
      </c>
      <c r="C3259" t="s">
        <v>6308</v>
      </c>
    </row>
    <row r="3260" spans="1:3" ht="12.75">
      <c r="A3260" t="s">
        <v>6729</v>
      </c>
      <c r="B3260">
        <v>81180141</v>
      </c>
      <c r="C3260" t="s">
        <v>6310</v>
      </c>
    </row>
    <row r="3261" spans="1:3" ht="12.75">
      <c r="A3261" t="s">
        <v>6730</v>
      </c>
      <c r="B3261">
        <v>81180151</v>
      </c>
      <c r="C3261" t="s">
        <v>2405</v>
      </c>
    </row>
    <row r="3262" spans="1:3" ht="12.75">
      <c r="A3262" t="s">
        <v>6731</v>
      </c>
      <c r="B3262">
        <v>81180161</v>
      </c>
      <c r="C3262" t="s">
        <v>6312</v>
      </c>
    </row>
    <row r="3263" spans="1:3" ht="12.75">
      <c r="A3263" t="s">
        <v>6732</v>
      </c>
      <c r="B3263">
        <v>81180171</v>
      </c>
      <c r="C3263" t="s">
        <v>6314</v>
      </c>
    </row>
    <row r="3264" spans="1:3" ht="12.75">
      <c r="A3264" t="s">
        <v>6733</v>
      </c>
      <c r="B3264">
        <v>81190011</v>
      </c>
      <c r="C3264" t="s">
        <v>2409</v>
      </c>
    </row>
    <row r="3265" spans="1:3" ht="12.75">
      <c r="A3265" t="s">
        <v>6734</v>
      </c>
      <c r="B3265">
        <v>81200000</v>
      </c>
      <c r="C3265" t="s">
        <v>6316</v>
      </c>
    </row>
    <row r="3266" spans="1:3" ht="12.75">
      <c r="A3266" t="s">
        <v>6735</v>
      </c>
      <c r="B3266">
        <v>81280111</v>
      </c>
      <c r="C3266" t="s">
        <v>6318</v>
      </c>
    </row>
    <row r="3267" spans="1:3" ht="12.75">
      <c r="A3267" t="s">
        <v>6736</v>
      </c>
      <c r="B3267">
        <v>81280121</v>
      </c>
      <c r="C3267" t="s">
        <v>6320</v>
      </c>
    </row>
    <row r="3268" spans="1:3" ht="12.75">
      <c r="A3268" t="s">
        <v>6737</v>
      </c>
      <c r="B3268">
        <v>81280131</v>
      </c>
      <c r="C3268" t="s">
        <v>6322</v>
      </c>
    </row>
    <row r="3269" spans="1:3" ht="12.75">
      <c r="A3269" t="s">
        <v>6738</v>
      </c>
      <c r="B3269">
        <v>81280141</v>
      </c>
      <c r="C3269" t="s">
        <v>6324</v>
      </c>
    </row>
    <row r="3270" spans="1:3" ht="12.75">
      <c r="A3270" t="s">
        <v>6739</v>
      </c>
      <c r="B3270">
        <v>81280151</v>
      </c>
      <c r="C3270" t="s">
        <v>6326</v>
      </c>
    </row>
    <row r="3271" spans="1:3" ht="12.75">
      <c r="A3271" t="s">
        <v>6740</v>
      </c>
      <c r="B3271">
        <v>81280161</v>
      </c>
      <c r="C3271" t="s">
        <v>6328</v>
      </c>
    </row>
    <row r="3272" spans="1:3" ht="12.75">
      <c r="A3272" t="s">
        <v>6741</v>
      </c>
      <c r="B3272">
        <v>81290011</v>
      </c>
      <c r="C3272" t="s">
        <v>6330</v>
      </c>
    </row>
    <row r="3273" spans="1:3" ht="12.75">
      <c r="A3273" t="s">
        <v>6742</v>
      </c>
      <c r="B3273">
        <v>82000000</v>
      </c>
      <c r="C3273" t="s">
        <v>2413</v>
      </c>
    </row>
    <row r="3274" spans="1:3" ht="12.75">
      <c r="A3274" t="s">
        <v>6743</v>
      </c>
      <c r="B3274">
        <v>82100000</v>
      </c>
      <c r="C3274" t="s">
        <v>2417</v>
      </c>
    </row>
    <row r="3275" spans="1:3" ht="12.75">
      <c r="A3275" t="s">
        <v>6744</v>
      </c>
      <c r="B3275">
        <v>82130011</v>
      </c>
      <c r="C3275" t="s">
        <v>2421</v>
      </c>
    </row>
    <row r="3276" spans="1:3" ht="12.75">
      <c r="A3276" t="s">
        <v>6745</v>
      </c>
      <c r="B3276">
        <v>82180111</v>
      </c>
      <c r="C3276" t="s">
        <v>2425</v>
      </c>
    </row>
    <row r="3277" spans="1:3" ht="12.75">
      <c r="A3277" t="s">
        <v>6746</v>
      </c>
      <c r="B3277">
        <v>82180121</v>
      </c>
      <c r="C3277" t="s">
        <v>6332</v>
      </c>
    </row>
    <row r="3278" spans="1:3" ht="12.75">
      <c r="A3278" t="s">
        <v>6747</v>
      </c>
      <c r="B3278">
        <v>82200000</v>
      </c>
      <c r="C3278" t="s">
        <v>2429</v>
      </c>
    </row>
    <row r="3279" spans="1:3" ht="12.75">
      <c r="A3279" t="s">
        <v>6748</v>
      </c>
      <c r="B3279">
        <v>82200011</v>
      </c>
      <c r="C3279" t="s">
        <v>2433</v>
      </c>
    </row>
    <row r="3280" spans="1:3" ht="12.75">
      <c r="A3280" t="s">
        <v>6749</v>
      </c>
      <c r="B3280">
        <v>82200012</v>
      </c>
      <c r="C3280" t="s">
        <v>6334</v>
      </c>
    </row>
    <row r="3281" spans="1:3" ht="12.75">
      <c r="A3281" t="s">
        <v>6750</v>
      </c>
      <c r="B3281">
        <v>82300000</v>
      </c>
      <c r="C3281" t="s">
        <v>6336</v>
      </c>
    </row>
    <row r="3282" spans="1:3" ht="12.75">
      <c r="A3282" t="s">
        <v>6751</v>
      </c>
      <c r="B3282">
        <v>82300011</v>
      </c>
      <c r="C3282" t="s">
        <v>6338</v>
      </c>
    </row>
    <row r="3283" spans="1:3" ht="12.75">
      <c r="A3283" t="s">
        <v>6752</v>
      </c>
      <c r="B3283">
        <v>83000000</v>
      </c>
      <c r="C3283" t="s">
        <v>6340</v>
      </c>
    </row>
    <row r="3284" spans="1:3" ht="12.75">
      <c r="A3284" t="s">
        <v>6753</v>
      </c>
      <c r="B3284">
        <v>83000611</v>
      </c>
      <c r="C3284" t="s">
        <v>6342</v>
      </c>
    </row>
    <row r="3285" spans="1:3" ht="12.75">
      <c r="A3285" t="s">
        <v>6754</v>
      </c>
      <c r="B3285">
        <v>83000711</v>
      </c>
      <c r="C3285" t="s">
        <v>6344</v>
      </c>
    </row>
    <row r="3286" spans="1:3" ht="12.75">
      <c r="A3286" t="s">
        <v>6755</v>
      </c>
      <c r="B3286">
        <v>84100000</v>
      </c>
      <c r="C3286" t="s">
        <v>890</v>
      </c>
    </row>
    <row r="3287" spans="1:3" ht="12.75">
      <c r="A3287" t="s">
        <v>6756</v>
      </c>
      <c r="B3287">
        <v>84180111</v>
      </c>
      <c r="C3287" t="s">
        <v>2443</v>
      </c>
    </row>
    <row r="3288" spans="1:3" ht="12.75">
      <c r="A3288" t="s">
        <v>6757</v>
      </c>
      <c r="B3288">
        <v>84180311</v>
      </c>
      <c r="C3288" t="s">
        <v>1013</v>
      </c>
    </row>
    <row r="3289" spans="1:3" ht="12.75">
      <c r="A3289" t="s">
        <v>6758</v>
      </c>
      <c r="B3289">
        <v>84180511</v>
      </c>
      <c r="C3289" t="s">
        <v>1096</v>
      </c>
    </row>
    <row r="3290" spans="1:3" ht="12.75">
      <c r="A3290" t="s">
        <v>6759</v>
      </c>
      <c r="B3290">
        <v>84180811</v>
      </c>
      <c r="C3290" t="s">
        <v>965</v>
      </c>
    </row>
    <row r="3291" spans="1:3" ht="12.75">
      <c r="A3291" t="s">
        <v>6760</v>
      </c>
      <c r="B3291">
        <v>84181011</v>
      </c>
      <c r="C3291" t="s">
        <v>2456</v>
      </c>
    </row>
    <row r="3292" spans="1:3" ht="12.75">
      <c r="A3292" t="s">
        <v>6761</v>
      </c>
      <c r="B3292">
        <v>84181021</v>
      </c>
      <c r="C3292" t="s">
        <v>2460</v>
      </c>
    </row>
    <row r="3293" spans="1:3" ht="12.75">
      <c r="A3293" t="s">
        <v>6762</v>
      </c>
      <c r="B3293">
        <v>84181051</v>
      </c>
      <c r="C3293" t="s">
        <v>2464</v>
      </c>
    </row>
    <row r="3294" spans="1:3" ht="12.75">
      <c r="A3294" t="s">
        <v>6763</v>
      </c>
      <c r="B3294">
        <v>84181061</v>
      </c>
      <c r="C3294" t="s">
        <v>6346</v>
      </c>
    </row>
    <row r="3295" spans="1:3" ht="12.75">
      <c r="A3295" t="s">
        <v>6764</v>
      </c>
      <c r="B3295">
        <v>84181071</v>
      </c>
      <c r="C3295" t="s">
        <v>2468</v>
      </c>
    </row>
    <row r="3296" spans="1:3" ht="12.75">
      <c r="A3296" t="s">
        <v>6765</v>
      </c>
      <c r="B3296">
        <v>84181091</v>
      </c>
      <c r="C3296" t="s">
        <v>2472</v>
      </c>
    </row>
    <row r="3297" spans="1:3" ht="12.75">
      <c r="A3297" t="s">
        <v>6766</v>
      </c>
      <c r="B3297">
        <v>84189911</v>
      </c>
      <c r="C3297" t="s">
        <v>3693</v>
      </c>
    </row>
    <row r="3298" spans="1:3" ht="12.75">
      <c r="A3298" t="s">
        <v>6767</v>
      </c>
      <c r="B3298">
        <v>84200000</v>
      </c>
      <c r="C3298" t="s">
        <v>980</v>
      </c>
    </row>
    <row r="3299" spans="1:3" ht="12.75">
      <c r="A3299" t="s">
        <v>6768</v>
      </c>
      <c r="B3299">
        <v>84280111</v>
      </c>
      <c r="C3299" t="s">
        <v>6348</v>
      </c>
    </row>
    <row r="3300" spans="1:3" ht="12.75">
      <c r="A3300" t="s">
        <v>6769</v>
      </c>
      <c r="B3300">
        <v>84280311</v>
      </c>
      <c r="C3300" t="s">
        <v>1013</v>
      </c>
    </row>
    <row r="3301" spans="1:3" ht="12.75">
      <c r="A3301" t="s">
        <v>6770</v>
      </c>
      <c r="B3301">
        <v>84280511</v>
      </c>
      <c r="C3301" t="s">
        <v>1096</v>
      </c>
    </row>
    <row r="3302" spans="1:3" ht="12.75">
      <c r="A3302" t="s">
        <v>6771</v>
      </c>
      <c r="B3302">
        <v>84281011</v>
      </c>
      <c r="C3302" t="s">
        <v>1101</v>
      </c>
    </row>
    <row r="3303" spans="1:3" ht="12.75">
      <c r="A3303" t="s">
        <v>6772</v>
      </c>
      <c r="B3303">
        <v>84281021</v>
      </c>
      <c r="C3303" t="s">
        <v>1106</v>
      </c>
    </row>
    <row r="3304" spans="1:3" ht="12.75">
      <c r="A3304" t="s">
        <v>6773</v>
      </c>
      <c r="B3304">
        <v>84281051</v>
      </c>
      <c r="C3304" t="s">
        <v>1110</v>
      </c>
    </row>
    <row r="3305" spans="1:3" ht="12.75">
      <c r="A3305" t="s">
        <v>6774</v>
      </c>
      <c r="B3305">
        <v>84281061</v>
      </c>
      <c r="C3305" t="s">
        <v>6350</v>
      </c>
    </row>
    <row r="3306" spans="1:3" ht="12.75">
      <c r="A3306" t="s">
        <v>6775</v>
      </c>
      <c r="B3306">
        <v>84281071</v>
      </c>
      <c r="C3306" t="s">
        <v>1114</v>
      </c>
    </row>
    <row r="3307" spans="1:3" ht="12.75">
      <c r="A3307" t="s">
        <v>6776</v>
      </c>
      <c r="B3307">
        <v>84281091</v>
      </c>
      <c r="C3307" t="s">
        <v>1119</v>
      </c>
    </row>
    <row r="3308" spans="1:3" ht="12.75">
      <c r="A3308" t="s">
        <v>6777</v>
      </c>
      <c r="B3308">
        <v>84289911</v>
      </c>
      <c r="C3308" t="s">
        <v>1007</v>
      </c>
    </row>
    <row r="3309" spans="1:3" ht="12.75">
      <c r="A3309" t="s">
        <v>6778</v>
      </c>
      <c r="B3309">
        <v>84300000</v>
      </c>
      <c r="C3309" t="s">
        <v>1010</v>
      </c>
    </row>
    <row r="3310" spans="1:3" ht="12.75">
      <c r="A3310" t="s">
        <v>6779</v>
      </c>
      <c r="B3310">
        <v>84380111</v>
      </c>
      <c r="C3310" t="s">
        <v>1016</v>
      </c>
    </row>
    <row r="3311" spans="1:3" ht="12.75">
      <c r="A3311" t="s">
        <v>6780</v>
      </c>
      <c r="B3311">
        <v>84381011</v>
      </c>
      <c r="C3311" t="s">
        <v>6352</v>
      </c>
    </row>
    <row r="3312" spans="1:3" ht="12.75">
      <c r="A3312" t="s">
        <v>6781</v>
      </c>
      <c r="B3312">
        <v>84381021</v>
      </c>
      <c r="C3312" t="s">
        <v>1130</v>
      </c>
    </row>
    <row r="3313" spans="1:3" ht="12.75">
      <c r="A3313" t="s">
        <v>6782</v>
      </c>
      <c r="B3313">
        <v>84381091</v>
      </c>
      <c r="C3313" t="s">
        <v>1028</v>
      </c>
    </row>
    <row r="3314" spans="1:3" ht="12.75">
      <c r="A3314" t="s">
        <v>6783</v>
      </c>
      <c r="B3314">
        <v>84389911</v>
      </c>
      <c r="C3314" t="s">
        <v>1032</v>
      </c>
    </row>
    <row r="3315" spans="1:3" ht="12.75">
      <c r="A3315" t="s">
        <v>6784</v>
      </c>
      <c r="B3315">
        <v>84400000</v>
      </c>
      <c r="C3315" t="s">
        <v>1133</v>
      </c>
    </row>
    <row r="3316" spans="1:3" ht="12.75">
      <c r="A3316" t="s">
        <v>6785</v>
      </c>
      <c r="B3316">
        <v>84400011</v>
      </c>
      <c r="C3316" t="s">
        <v>1035</v>
      </c>
    </row>
    <row r="3317" spans="1:3" ht="12.75">
      <c r="A3317" t="s">
        <v>6786</v>
      </c>
      <c r="B3317">
        <v>84481011</v>
      </c>
      <c r="C3317" t="s">
        <v>6356</v>
      </c>
    </row>
    <row r="3318" spans="1:3" ht="12.75">
      <c r="A3318" t="s">
        <v>6787</v>
      </c>
      <c r="B3318">
        <v>84500000</v>
      </c>
      <c r="C3318" t="s">
        <v>3709</v>
      </c>
    </row>
    <row r="3319" spans="1:3" ht="12.75">
      <c r="A3319" t="s">
        <v>6788</v>
      </c>
      <c r="B3319">
        <v>84580111</v>
      </c>
      <c r="C3319" t="s">
        <v>6359</v>
      </c>
    </row>
    <row r="3320" spans="1:3" ht="12.75">
      <c r="A3320" t="s">
        <v>6789</v>
      </c>
      <c r="B3320">
        <v>84600000</v>
      </c>
      <c r="C3320" t="s">
        <v>1053</v>
      </c>
    </row>
    <row r="3321" spans="1:3" ht="12.75">
      <c r="A3321" t="s">
        <v>6790</v>
      </c>
      <c r="B3321">
        <v>84680111</v>
      </c>
      <c r="C3321" t="s">
        <v>6280</v>
      </c>
    </row>
    <row r="3322" spans="1:3" ht="12.75">
      <c r="A3322" t="s">
        <v>6791</v>
      </c>
      <c r="B3322">
        <v>84700000</v>
      </c>
      <c r="C3322" t="s">
        <v>1056</v>
      </c>
    </row>
    <row r="3323" spans="1:3" ht="12.75">
      <c r="A3323" t="s">
        <v>6792</v>
      </c>
      <c r="B3323">
        <v>84780111</v>
      </c>
      <c r="C3323" t="s">
        <v>3711</v>
      </c>
    </row>
    <row r="3324" spans="1:3" ht="12.75">
      <c r="A3324" t="s">
        <v>6793</v>
      </c>
      <c r="B3324">
        <v>84800000</v>
      </c>
      <c r="C3324" t="s">
        <v>6284</v>
      </c>
    </row>
    <row r="3325" spans="1:3" ht="12.75">
      <c r="A3325" t="s">
        <v>6794</v>
      </c>
      <c r="B3325">
        <v>84880111</v>
      </c>
      <c r="C3325" t="s">
        <v>6366</v>
      </c>
    </row>
    <row r="3326" spans="1:3" ht="12.75">
      <c r="A3326" t="s">
        <v>6795</v>
      </c>
      <c r="B3326">
        <v>89100000</v>
      </c>
      <c r="C3326" t="s">
        <v>6368</v>
      </c>
    </row>
    <row r="3327" spans="1:3" ht="12.75">
      <c r="A3327" t="s">
        <v>6796</v>
      </c>
      <c r="B3327">
        <v>89100011</v>
      </c>
      <c r="C3327" t="s">
        <v>6370</v>
      </c>
    </row>
    <row r="3328" spans="1:3" ht="12.75">
      <c r="A3328" t="s">
        <v>6797</v>
      </c>
      <c r="B3328">
        <v>89900011</v>
      </c>
      <c r="C3328" t="s">
        <v>1147</v>
      </c>
    </row>
    <row r="3329" spans="1:3" ht="12.75">
      <c r="A3329" t="s">
        <v>6798</v>
      </c>
      <c r="B3329">
        <v>89980111</v>
      </c>
      <c r="C3329" t="s">
        <v>6372</v>
      </c>
    </row>
    <row r="3330" spans="1:3" ht="12.75">
      <c r="A3330" t="s">
        <v>6799</v>
      </c>
      <c r="B3330">
        <v>91111120112</v>
      </c>
      <c r="C3330" t="s">
        <v>6800</v>
      </c>
    </row>
    <row r="3331" spans="1:3" ht="12.75">
      <c r="A3331" t="s">
        <v>6801</v>
      </c>
      <c r="B3331">
        <v>91111120113</v>
      </c>
      <c r="C3331" t="s">
        <v>6802</v>
      </c>
    </row>
    <row r="3332" spans="1:3" ht="12.75">
      <c r="A3332" t="s">
        <v>6803</v>
      </c>
      <c r="B3332">
        <v>91111120114</v>
      </c>
      <c r="C3332" t="s">
        <v>6804</v>
      </c>
    </row>
    <row r="3333" spans="1:3" ht="12.75">
      <c r="A3333" t="s">
        <v>6805</v>
      </c>
      <c r="B3333">
        <v>91111130311</v>
      </c>
      <c r="C3333" t="s">
        <v>6806</v>
      </c>
    </row>
    <row r="3334" spans="1:3" ht="12.75">
      <c r="A3334" t="s">
        <v>6807</v>
      </c>
      <c r="B3334">
        <v>91111130312</v>
      </c>
      <c r="C3334" t="s">
        <v>6808</v>
      </c>
    </row>
    <row r="3335" spans="1:3" ht="12.75">
      <c r="A3335" t="s">
        <v>6809</v>
      </c>
      <c r="B3335">
        <v>91111130313</v>
      </c>
      <c r="C3335" t="s">
        <v>6810</v>
      </c>
    </row>
    <row r="3336" spans="1:3" ht="12.75">
      <c r="A3336" t="s">
        <v>6811</v>
      </c>
      <c r="B3336">
        <v>91111130314</v>
      </c>
      <c r="C3336" t="s">
        <v>6812</v>
      </c>
    </row>
    <row r="3337" spans="1:3" ht="12.75">
      <c r="A3337" t="s">
        <v>6813</v>
      </c>
      <c r="B3337">
        <v>91111130341</v>
      </c>
      <c r="C3337" t="s">
        <v>6814</v>
      </c>
    </row>
    <row r="3338" spans="1:3" ht="12.75">
      <c r="A3338" t="s">
        <v>6815</v>
      </c>
      <c r="B3338">
        <v>91111130342</v>
      </c>
      <c r="C3338" t="s">
        <v>6816</v>
      </c>
    </row>
    <row r="3339" spans="1:3" ht="12.75">
      <c r="A3339" t="s">
        <v>6817</v>
      </c>
      <c r="B3339">
        <v>91111130343</v>
      </c>
      <c r="C3339" t="s">
        <v>6818</v>
      </c>
    </row>
    <row r="3340" spans="1:3" ht="12.75">
      <c r="A3340" t="s">
        <v>6819</v>
      </c>
      <c r="B3340">
        <v>91111130344</v>
      </c>
      <c r="C3340" t="s">
        <v>6820</v>
      </c>
    </row>
    <row r="3341" spans="1:3" ht="12.75">
      <c r="A3341" t="s">
        <v>6821</v>
      </c>
      <c r="B3341">
        <v>91111180111</v>
      </c>
      <c r="C3341" t="s">
        <v>6822</v>
      </c>
    </row>
    <row r="3342" spans="1:3" ht="12.75">
      <c r="A3342" t="s">
        <v>6823</v>
      </c>
      <c r="B3342">
        <v>91111180112</v>
      </c>
      <c r="C3342" t="s">
        <v>6824</v>
      </c>
    </row>
    <row r="3343" spans="1:3" ht="12.75">
      <c r="A3343" t="s">
        <v>6825</v>
      </c>
      <c r="B3343">
        <v>91111180113</v>
      </c>
      <c r="C3343" t="s">
        <v>6826</v>
      </c>
    </row>
    <row r="3344" spans="1:3" ht="12.75">
      <c r="A3344" t="s">
        <v>6827</v>
      </c>
      <c r="B3344">
        <v>91111180114</v>
      </c>
      <c r="C3344" t="s">
        <v>6828</v>
      </c>
    </row>
    <row r="3345" spans="1:3" ht="12.75">
      <c r="A3345" t="s">
        <v>6829</v>
      </c>
      <c r="B3345">
        <v>91111180141</v>
      </c>
      <c r="C3345" t="s">
        <v>6830</v>
      </c>
    </row>
    <row r="3346" spans="1:3" ht="12.75">
      <c r="A3346" t="s">
        <v>6831</v>
      </c>
      <c r="B3346">
        <v>91111180142</v>
      </c>
      <c r="C3346" t="s">
        <v>6832</v>
      </c>
    </row>
    <row r="3347" spans="1:3" ht="12.75">
      <c r="A3347" t="s">
        <v>6833</v>
      </c>
      <c r="B3347">
        <v>91111180143</v>
      </c>
      <c r="C3347" t="s">
        <v>6834</v>
      </c>
    </row>
    <row r="3348" spans="1:3" ht="12.75">
      <c r="A3348" t="s">
        <v>6835</v>
      </c>
      <c r="B3348">
        <v>91111180144</v>
      </c>
      <c r="C3348" t="s">
        <v>6836</v>
      </c>
    </row>
    <row r="3349" spans="1:3" ht="12.75">
      <c r="A3349" t="s">
        <v>6837</v>
      </c>
      <c r="B3349">
        <v>91111180231</v>
      </c>
      <c r="C3349" t="s">
        <v>6838</v>
      </c>
    </row>
    <row r="3350" spans="1:3" ht="12.75">
      <c r="A3350" t="s">
        <v>6839</v>
      </c>
      <c r="B3350">
        <v>91111180232</v>
      </c>
      <c r="C3350" t="s">
        <v>6840</v>
      </c>
    </row>
    <row r="3351" spans="1:3" ht="12.75">
      <c r="A3351" t="s">
        <v>6841</v>
      </c>
      <c r="B3351">
        <v>91111180233</v>
      </c>
      <c r="C3351" t="s">
        <v>6842</v>
      </c>
    </row>
    <row r="3352" spans="1:3" ht="12.75">
      <c r="A3352" t="s">
        <v>6843</v>
      </c>
      <c r="B3352">
        <v>91111180234</v>
      </c>
      <c r="C3352" t="s">
        <v>6844</v>
      </c>
    </row>
    <row r="3353" spans="1:3" ht="12.75">
      <c r="A3353" t="s">
        <v>6845</v>
      </c>
      <c r="B3353">
        <v>91111180241</v>
      </c>
      <c r="C3353" t="s">
        <v>6846</v>
      </c>
    </row>
    <row r="3354" spans="1:3" ht="12.75">
      <c r="A3354" t="s">
        <v>6847</v>
      </c>
      <c r="B3354">
        <v>91111200000</v>
      </c>
      <c r="C3354" t="s">
        <v>6848</v>
      </c>
    </row>
    <row r="3355" spans="1:3" ht="12.75">
      <c r="A3355" t="s">
        <v>6849</v>
      </c>
      <c r="B3355">
        <v>91111210111</v>
      </c>
      <c r="C3355" t="s">
        <v>6850</v>
      </c>
    </row>
    <row r="3356" spans="1:3" ht="12.75">
      <c r="A3356" t="s">
        <v>6851</v>
      </c>
      <c r="B3356">
        <v>91111210112</v>
      </c>
      <c r="C3356" t="s">
        <v>6852</v>
      </c>
    </row>
    <row r="3357" spans="1:3" ht="12.75">
      <c r="A3357" t="s">
        <v>6853</v>
      </c>
      <c r="B3357">
        <v>91111210113</v>
      </c>
      <c r="C3357" t="s">
        <v>6854</v>
      </c>
    </row>
    <row r="3358" spans="1:3" ht="12.75">
      <c r="A3358" t="s">
        <v>6855</v>
      </c>
      <c r="B3358">
        <v>91111210114</v>
      </c>
      <c r="C3358" t="s">
        <v>6856</v>
      </c>
    </row>
    <row r="3359" spans="1:3" ht="12.75">
      <c r="A3359" t="s">
        <v>6857</v>
      </c>
      <c r="B3359">
        <v>91111210411</v>
      </c>
      <c r="C3359" t="s">
        <v>6858</v>
      </c>
    </row>
    <row r="3360" spans="1:3" ht="12.75">
      <c r="A3360" t="s">
        <v>6859</v>
      </c>
      <c r="B3360">
        <v>91111210412</v>
      </c>
      <c r="C3360" t="s">
        <v>6860</v>
      </c>
    </row>
    <row r="3361" spans="1:3" ht="12.75">
      <c r="A3361" t="s">
        <v>6861</v>
      </c>
      <c r="B3361">
        <v>91111210413</v>
      </c>
      <c r="C3361" t="s">
        <v>6862</v>
      </c>
    </row>
    <row r="3362" spans="1:3" ht="12.75">
      <c r="A3362" t="s">
        <v>6863</v>
      </c>
      <c r="B3362">
        <v>91111210414</v>
      </c>
      <c r="C3362" t="s">
        <v>6864</v>
      </c>
    </row>
    <row r="3363" spans="1:3" ht="12.75">
      <c r="A3363" t="s">
        <v>6865</v>
      </c>
      <c r="B3363">
        <v>91111210511</v>
      </c>
      <c r="C3363" t="s">
        <v>6866</v>
      </c>
    </row>
    <row r="3364" spans="1:3" ht="12.75">
      <c r="A3364" t="s">
        <v>6867</v>
      </c>
      <c r="B3364">
        <v>91111210512</v>
      </c>
      <c r="C3364" t="s">
        <v>6868</v>
      </c>
    </row>
    <row r="3365" spans="1:3" ht="12.75">
      <c r="A3365" t="s">
        <v>6869</v>
      </c>
      <c r="B3365">
        <v>91111210513</v>
      </c>
      <c r="C3365" t="s">
        <v>6870</v>
      </c>
    </row>
    <row r="3366" spans="1:3" ht="12.75">
      <c r="A3366" t="s">
        <v>6871</v>
      </c>
      <c r="B3366">
        <v>91111210514</v>
      </c>
      <c r="C3366" t="s">
        <v>6872</v>
      </c>
    </row>
    <row r="3367" spans="1:3" ht="12.75">
      <c r="A3367" t="s">
        <v>6873</v>
      </c>
      <c r="B3367">
        <v>91111220111</v>
      </c>
      <c r="C3367" t="s">
        <v>6874</v>
      </c>
    </row>
    <row r="3368" spans="1:3" ht="12.75">
      <c r="A3368" t="s">
        <v>6875</v>
      </c>
      <c r="B3368">
        <v>91111220112</v>
      </c>
      <c r="C3368" t="s">
        <v>6876</v>
      </c>
    </row>
    <row r="3369" spans="1:3" ht="12.75">
      <c r="A3369" t="s">
        <v>6877</v>
      </c>
      <c r="B3369">
        <v>91111220113</v>
      </c>
      <c r="C3369" t="s">
        <v>6878</v>
      </c>
    </row>
    <row r="3370" spans="1:3" ht="12.75">
      <c r="A3370" t="s">
        <v>6879</v>
      </c>
      <c r="B3370">
        <v>91111220114</v>
      </c>
      <c r="C3370" t="s">
        <v>6880</v>
      </c>
    </row>
    <row r="3371" spans="1:3" ht="12.75">
      <c r="A3371" t="s">
        <v>6881</v>
      </c>
      <c r="B3371">
        <v>91111300000</v>
      </c>
      <c r="C3371" t="s">
        <v>6882</v>
      </c>
    </row>
    <row r="3372" spans="1:3" ht="12.75">
      <c r="A3372" t="s">
        <v>6883</v>
      </c>
      <c r="B3372">
        <v>91111380111</v>
      </c>
      <c r="C3372" t="s">
        <v>6884</v>
      </c>
    </row>
    <row r="3373" spans="1:3" ht="12.75">
      <c r="A3373" t="s">
        <v>6885</v>
      </c>
      <c r="B3373">
        <v>91111380211</v>
      </c>
      <c r="C3373" t="s">
        <v>6886</v>
      </c>
    </row>
    <row r="3374" spans="1:3" ht="12.75">
      <c r="A3374" t="s">
        <v>6887</v>
      </c>
      <c r="B3374">
        <v>91111380311</v>
      </c>
      <c r="C3374" t="s">
        <v>6888</v>
      </c>
    </row>
    <row r="3375" spans="1:3" ht="12.75">
      <c r="A3375" t="s">
        <v>6889</v>
      </c>
      <c r="B3375">
        <v>91111380411</v>
      </c>
      <c r="C3375" t="s">
        <v>6890</v>
      </c>
    </row>
    <row r="3376" spans="1:3" ht="12.75">
      <c r="A3376" t="s">
        <v>6891</v>
      </c>
      <c r="B3376">
        <v>91111389911</v>
      </c>
      <c r="C3376" t="s">
        <v>6892</v>
      </c>
    </row>
    <row r="3377" spans="1:3" ht="12.75">
      <c r="A3377" t="s">
        <v>6893</v>
      </c>
      <c r="B3377">
        <v>91211100000</v>
      </c>
      <c r="C3377" t="s">
        <v>6894</v>
      </c>
    </row>
    <row r="3378" spans="1:3" ht="12.75">
      <c r="A3378" t="s">
        <v>6895</v>
      </c>
      <c r="B3378">
        <v>91211120111</v>
      </c>
      <c r="C3378" t="s">
        <v>6896</v>
      </c>
    </row>
    <row r="3379" spans="1:3" ht="12.75">
      <c r="A3379" t="s">
        <v>6897</v>
      </c>
      <c r="B3379">
        <v>91211120112</v>
      </c>
      <c r="C3379" t="s">
        <v>6898</v>
      </c>
    </row>
    <row r="3380" spans="1:3" ht="12.75">
      <c r="A3380" t="s">
        <v>6899</v>
      </c>
      <c r="B3380">
        <v>91211120113</v>
      </c>
      <c r="C3380" t="s">
        <v>6900</v>
      </c>
    </row>
    <row r="3381" spans="1:3" ht="12.75">
      <c r="A3381" t="s">
        <v>6901</v>
      </c>
      <c r="B3381">
        <v>91211120114</v>
      </c>
      <c r="C3381" t="s">
        <v>6902</v>
      </c>
    </row>
    <row r="3382" spans="1:3" ht="12.75">
      <c r="A3382" t="s">
        <v>6903</v>
      </c>
      <c r="B3382">
        <v>91211130311</v>
      </c>
      <c r="C3382" t="s">
        <v>6904</v>
      </c>
    </row>
    <row r="3383" spans="1:3" ht="12.75">
      <c r="A3383" t="s">
        <v>6905</v>
      </c>
      <c r="B3383">
        <v>91211130312</v>
      </c>
      <c r="C3383" t="s">
        <v>6906</v>
      </c>
    </row>
    <row r="3384" spans="1:3" ht="12.75">
      <c r="A3384" t="s">
        <v>6907</v>
      </c>
      <c r="B3384">
        <v>91211130313</v>
      </c>
      <c r="C3384" t="s">
        <v>6908</v>
      </c>
    </row>
    <row r="3385" spans="1:3" ht="12.75">
      <c r="A3385" t="s">
        <v>6909</v>
      </c>
      <c r="B3385">
        <v>91211130314</v>
      </c>
      <c r="C3385" t="s">
        <v>6910</v>
      </c>
    </row>
    <row r="3386" spans="1:3" ht="12.75">
      <c r="A3386" t="s">
        <v>6911</v>
      </c>
      <c r="B3386">
        <v>91211130341</v>
      </c>
      <c r="C3386" t="s">
        <v>6912</v>
      </c>
    </row>
    <row r="3387" spans="1:3" ht="12.75">
      <c r="A3387" t="s">
        <v>6913</v>
      </c>
      <c r="B3387">
        <v>91211130342</v>
      </c>
      <c r="C3387" t="s">
        <v>6914</v>
      </c>
    </row>
    <row r="3388" spans="1:3" ht="12.75">
      <c r="A3388" t="s">
        <v>6915</v>
      </c>
      <c r="B3388">
        <v>91211130343</v>
      </c>
      <c r="C3388" t="s">
        <v>6916</v>
      </c>
    </row>
    <row r="3389" spans="1:3" ht="12.75">
      <c r="A3389" t="s">
        <v>6917</v>
      </c>
      <c r="B3389">
        <v>91211130344</v>
      </c>
      <c r="C3389" t="s">
        <v>6918</v>
      </c>
    </row>
    <row r="3390" spans="1:3" ht="12.75">
      <c r="A3390" t="s">
        <v>6919</v>
      </c>
      <c r="B3390">
        <v>91211180111</v>
      </c>
      <c r="C3390" t="s">
        <v>6920</v>
      </c>
    </row>
    <row r="3391" spans="1:3" ht="12.75">
      <c r="A3391" t="s">
        <v>6921</v>
      </c>
      <c r="B3391">
        <v>91211180112</v>
      </c>
      <c r="C3391" t="s">
        <v>6922</v>
      </c>
    </row>
    <row r="3392" spans="1:3" ht="12.75">
      <c r="A3392" t="s">
        <v>6923</v>
      </c>
      <c r="B3392">
        <v>91211180113</v>
      </c>
      <c r="C3392" t="s">
        <v>6924</v>
      </c>
    </row>
    <row r="3393" spans="1:3" ht="12.75">
      <c r="A3393" t="s">
        <v>6925</v>
      </c>
      <c r="B3393">
        <v>91211180114</v>
      </c>
      <c r="C3393" t="s">
        <v>6926</v>
      </c>
    </row>
    <row r="3394" spans="1:3" ht="12.75">
      <c r="A3394" t="s">
        <v>6927</v>
      </c>
      <c r="B3394">
        <v>91211180141</v>
      </c>
      <c r="C3394" t="s">
        <v>6928</v>
      </c>
    </row>
    <row r="3395" spans="1:3" ht="12.75">
      <c r="A3395" t="s">
        <v>6929</v>
      </c>
      <c r="B3395">
        <v>91211180142</v>
      </c>
      <c r="C3395" t="s">
        <v>6930</v>
      </c>
    </row>
    <row r="3396" spans="1:3" ht="12.75">
      <c r="A3396" t="s">
        <v>6931</v>
      </c>
      <c r="B3396">
        <v>91211180143</v>
      </c>
      <c r="C3396" t="s">
        <v>6932</v>
      </c>
    </row>
    <row r="3397" spans="1:3" ht="12.75">
      <c r="A3397" t="s">
        <v>6933</v>
      </c>
      <c r="B3397">
        <v>91211180144</v>
      </c>
      <c r="C3397" t="s">
        <v>6934</v>
      </c>
    </row>
    <row r="3398" spans="1:3" ht="12.75">
      <c r="A3398" t="s">
        <v>6935</v>
      </c>
      <c r="B3398">
        <v>91211180231</v>
      </c>
      <c r="C3398" t="s">
        <v>6936</v>
      </c>
    </row>
    <row r="3399" spans="1:3" ht="12.75">
      <c r="A3399" t="s">
        <v>6937</v>
      </c>
      <c r="B3399">
        <v>91211180232</v>
      </c>
      <c r="C3399" t="s">
        <v>6938</v>
      </c>
    </row>
    <row r="3400" spans="1:3" ht="12.75">
      <c r="A3400" t="s">
        <v>6939</v>
      </c>
      <c r="B3400">
        <v>91211180233</v>
      </c>
      <c r="C3400" t="s">
        <v>6940</v>
      </c>
    </row>
    <row r="3401" spans="1:3" ht="12.75">
      <c r="A3401" t="s">
        <v>6941</v>
      </c>
      <c r="B3401">
        <v>91211180234</v>
      </c>
      <c r="C3401" t="s">
        <v>6942</v>
      </c>
    </row>
    <row r="3402" spans="1:3" ht="12.75">
      <c r="A3402" t="s">
        <v>6943</v>
      </c>
      <c r="B3402">
        <v>91211180241</v>
      </c>
      <c r="C3402" t="s">
        <v>6944</v>
      </c>
    </row>
    <row r="3403" spans="1:3" ht="12.75">
      <c r="A3403" t="s">
        <v>6945</v>
      </c>
      <c r="B3403">
        <v>91211200000</v>
      </c>
      <c r="C3403" t="s">
        <v>6946</v>
      </c>
    </row>
    <row r="3404" spans="1:3" ht="12.75">
      <c r="A3404" t="s">
        <v>6947</v>
      </c>
      <c r="B3404">
        <v>91211210111</v>
      </c>
      <c r="C3404" t="s">
        <v>6948</v>
      </c>
    </row>
    <row r="3405" spans="1:3" ht="12.75">
      <c r="A3405" t="s">
        <v>6949</v>
      </c>
      <c r="B3405">
        <v>91211210112</v>
      </c>
      <c r="C3405" t="s">
        <v>6950</v>
      </c>
    </row>
    <row r="3406" spans="1:3" ht="12.75">
      <c r="A3406" t="s">
        <v>6951</v>
      </c>
      <c r="B3406">
        <v>91211210113</v>
      </c>
      <c r="C3406" t="s">
        <v>6952</v>
      </c>
    </row>
    <row r="3407" spans="1:3" ht="12.75">
      <c r="A3407" t="s">
        <v>6953</v>
      </c>
      <c r="B3407">
        <v>91211210114</v>
      </c>
      <c r="C3407" t="s">
        <v>6954</v>
      </c>
    </row>
    <row r="3408" spans="1:3" ht="12.75">
      <c r="A3408" t="s">
        <v>6955</v>
      </c>
      <c r="B3408">
        <v>91211210411</v>
      </c>
      <c r="C3408" t="s">
        <v>6956</v>
      </c>
    </row>
    <row r="3409" spans="1:3" ht="12.75">
      <c r="A3409" t="s">
        <v>6957</v>
      </c>
      <c r="B3409">
        <v>91211210412</v>
      </c>
      <c r="C3409" t="s">
        <v>6958</v>
      </c>
    </row>
    <row r="3410" spans="1:3" ht="12.75">
      <c r="A3410" t="s">
        <v>6959</v>
      </c>
      <c r="B3410">
        <v>91211210413</v>
      </c>
      <c r="C3410" t="s">
        <v>6960</v>
      </c>
    </row>
    <row r="3411" spans="1:3" ht="12.75">
      <c r="A3411" t="s">
        <v>6961</v>
      </c>
      <c r="B3411">
        <v>91211210414</v>
      </c>
      <c r="C3411" t="s">
        <v>6962</v>
      </c>
    </row>
    <row r="3412" spans="1:3" ht="12.75">
      <c r="A3412" t="s">
        <v>6963</v>
      </c>
      <c r="B3412">
        <v>91211210511</v>
      </c>
      <c r="C3412" t="s">
        <v>6964</v>
      </c>
    </row>
    <row r="3413" spans="1:3" ht="12.75">
      <c r="A3413" t="s">
        <v>6965</v>
      </c>
      <c r="B3413">
        <v>91211210512</v>
      </c>
      <c r="C3413" t="s">
        <v>6966</v>
      </c>
    </row>
    <row r="3414" spans="1:3" ht="12.75">
      <c r="A3414" t="s">
        <v>6967</v>
      </c>
      <c r="B3414">
        <v>91211210513</v>
      </c>
      <c r="C3414" t="s">
        <v>6968</v>
      </c>
    </row>
    <row r="3415" spans="1:3" ht="12.75">
      <c r="A3415" t="s">
        <v>6969</v>
      </c>
      <c r="B3415">
        <v>91211210514</v>
      </c>
      <c r="C3415" t="s">
        <v>6970</v>
      </c>
    </row>
    <row r="3416" spans="1:3" ht="12.75">
      <c r="A3416" t="s">
        <v>6971</v>
      </c>
      <c r="B3416">
        <v>91211220111</v>
      </c>
      <c r="C3416" t="s">
        <v>6972</v>
      </c>
    </row>
    <row r="3417" spans="1:3" ht="12.75">
      <c r="A3417" t="s">
        <v>6973</v>
      </c>
      <c r="B3417">
        <v>91211220112</v>
      </c>
      <c r="C3417" t="s">
        <v>6974</v>
      </c>
    </row>
    <row r="3418" spans="1:3" ht="12.75">
      <c r="A3418" t="s">
        <v>6975</v>
      </c>
      <c r="B3418">
        <v>91211220113</v>
      </c>
      <c r="C3418" t="s">
        <v>6976</v>
      </c>
    </row>
    <row r="3419" spans="1:3" ht="12.75">
      <c r="A3419" t="s">
        <v>6977</v>
      </c>
      <c r="B3419">
        <v>91211220114</v>
      </c>
      <c r="C3419" t="s">
        <v>6978</v>
      </c>
    </row>
    <row r="3420" spans="1:3" ht="12.75">
      <c r="A3420" t="s">
        <v>6979</v>
      </c>
      <c r="B3420">
        <v>91211300000</v>
      </c>
      <c r="C3420" t="s">
        <v>6980</v>
      </c>
    </row>
    <row r="3421" spans="1:3" ht="12.75">
      <c r="A3421" t="s">
        <v>6981</v>
      </c>
      <c r="B3421">
        <v>91211380111</v>
      </c>
      <c r="C3421" t="s">
        <v>6982</v>
      </c>
    </row>
    <row r="3422" spans="1:3" ht="12.75">
      <c r="A3422" t="s">
        <v>6983</v>
      </c>
      <c r="B3422">
        <v>91211380211</v>
      </c>
      <c r="C3422" t="s">
        <v>6984</v>
      </c>
    </row>
    <row r="3423" spans="1:3" ht="12.75">
      <c r="A3423" t="s">
        <v>6985</v>
      </c>
      <c r="B3423">
        <v>91211380311</v>
      </c>
      <c r="C3423" t="s">
        <v>6986</v>
      </c>
    </row>
    <row r="3424" spans="1:3" ht="12.75">
      <c r="A3424" t="s">
        <v>6987</v>
      </c>
      <c r="B3424">
        <v>91211380411</v>
      </c>
      <c r="C3424" t="s">
        <v>6988</v>
      </c>
    </row>
    <row r="3425" spans="1:3" ht="12.75">
      <c r="A3425" t="s">
        <v>6989</v>
      </c>
      <c r="B3425">
        <v>91211389911</v>
      </c>
      <c r="C3425" t="s">
        <v>6990</v>
      </c>
    </row>
    <row r="3426" spans="1:3" ht="12.75">
      <c r="A3426" t="s">
        <v>6991</v>
      </c>
      <c r="B3426">
        <v>91217181011</v>
      </c>
      <c r="C3426" t="s">
        <v>6992</v>
      </c>
    </row>
    <row r="3427" spans="1:3" ht="12.75">
      <c r="A3427" t="s">
        <v>6993</v>
      </c>
      <c r="B3427">
        <v>91217181021</v>
      </c>
      <c r="C3427" t="s">
        <v>6994</v>
      </c>
    </row>
    <row r="3428" spans="1:3" ht="12.75">
      <c r="A3428" t="s">
        <v>6995</v>
      </c>
      <c r="B3428">
        <v>91217181031</v>
      </c>
      <c r="C3428" t="s">
        <v>6996</v>
      </c>
    </row>
    <row r="3429" spans="1:3" ht="12.75">
      <c r="A3429" t="s">
        <v>6997</v>
      </c>
      <c r="B3429">
        <v>91217181041</v>
      </c>
      <c r="C3429" t="s">
        <v>6998</v>
      </c>
    </row>
    <row r="3430" spans="1:3" ht="12.75">
      <c r="A3430" t="s">
        <v>6999</v>
      </c>
      <c r="B3430">
        <v>91217181051</v>
      </c>
      <c r="C3430" t="s">
        <v>7000</v>
      </c>
    </row>
    <row r="3431" spans="1:3" ht="12.75">
      <c r="A3431" t="s">
        <v>7001</v>
      </c>
      <c r="B3431">
        <v>91217181091</v>
      </c>
      <c r="C3431" t="s">
        <v>7002</v>
      </c>
    </row>
    <row r="3432" spans="1:3" ht="12.75">
      <c r="A3432" t="s">
        <v>7003</v>
      </c>
      <c r="B3432">
        <v>91217281011</v>
      </c>
      <c r="C3432" t="s">
        <v>7004</v>
      </c>
    </row>
    <row r="3433" spans="1:3" ht="12.75">
      <c r="A3433" t="s">
        <v>7005</v>
      </c>
      <c r="B3433">
        <v>91217281021</v>
      </c>
      <c r="C3433" t="s">
        <v>7006</v>
      </c>
    </row>
    <row r="3434" spans="1:3" ht="12.75">
      <c r="A3434" t="s">
        <v>7007</v>
      </c>
      <c r="B3434">
        <v>91217281091</v>
      </c>
      <c r="C3434" t="s">
        <v>1540</v>
      </c>
    </row>
    <row r="3435" spans="1:3" ht="12.75">
      <c r="A3435" t="s">
        <v>7008</v>
      </c>
      <c r="B3435">
        <v>91217289911</v>
      </c>
      <c r="C3435" t="s">
        <v>7009</v>
      </c>
    </row>
    <row r="3436" spans="1:3" ht="12.75">
      <c r="A3436" t="s">
        <v>7010</v>
      </c>
      <c r="B3436">
        <v>91217380211</v>
      </c>
      <c r="C3436" t="s">
        <v>7011</v>
      </c>
    </row>
    <row r="3437" spans="1:3" ht="12.75">
      <c r="A3437" t="s">
        <v>7012</v>
      </c>
      <c r="B3437">
        <v>91217381011</v>
      </c>
      <c r="C3437" t="s">
        <v>7013</v>
      </c>
    </row>
    <row r="3438" spans="1:3" ht="12.75">
      <c r="A3438" t="s">
        <v>7014</v>
      </c>
      <c r="B3438">
        <v>91217381021</v>
      </c>
      <c r="C3438" t="s">
        <v>7015</v>
      </c>
    </row>
    <row r="3439" spans="1:3" ht="12.75">
      <c r="A3439" t="s">
        <v>7016</v>
      </c>
      <c r="B3439">
        <v>91217381091</v>
      </c>
      <c r="C3439" t="s">
        <v>7017</v>
      </c>
    </row>
    <row r="3440" spans="1:3" ht="12.75">
      <c r="A3440" t="s">
        <v>7018</v>
      </c>
      <c r="B3440">
        <v>91217389911</v>
      </c>
      <c r="C3440" t="s">
        <v>7019</v>
      </c>
    </row>
    <row r="3441" spans="1:3" ht="12.75">
      <c r="A3441" t="s">
        <v>7020</v>
      </c>
      <c r="B3441">
        <v>91217481011</v>
      </c>
      <c r="C3441" t="s">
        <v>7021</v>
      </c>
    </row>
    <row r="3442" spans="1:3" ht="12.75">
      <c r="A3442" t="s">
        <v>7022</v>
      </c>
      <c r="B3442">
        <v>91911120111</v>
      </c>
      <c r="C3442" t="s">
        <v>7023</v>
      </c>
    </row>
    <row r="3443" spans="1:3" ht="12.75">
      <c r="A3443" t="s">
        <v>7024</v>
      </c>
      <c r="B3443">
        <v>91911120112</v>
      </c>
      <c r="C3443" t="s">
        <v>7025</v>
      </c>
    </row>
    <row r="3444" spans="1:3" ht="12.75">
      <c r="A3444" t="s">
        <v>7026</v>
      </c>
      <c r="B3444">
        <v>91911120113</v>
      </c>
      <c r="C3444" t="s">
        <v>7027</v>
      </c>
    </row>
    <row r="3445" spans="1:3" ht="12.75">
      <c r="A3445" t="s">
        <v>7028</v>
      </c>
      <c r="B3445">
        <v>91911120114</v>
      </c>
      <c r="C3445" t="s">
        <v>7029</v>
      </c>
    </row>
    <row r="3446" spans="1:3" ht="12.75">
      <c r="A3446" t="s">
        <v>7030</v>
      </c>
      <c r="B3446">
        <v>91911130311</v>
      </c>
      <c r="C3446" t="s">
        <v>7031</v>
      </c>
    </row>
    <row r="3447" spans="1:3" ht="12.75">
      <c r="A3447" t="s">
        <v>7032</v>
      </c>
      <c r="B3447">
        <v>91911130312</v>
      </c>
      <c r="C3447" t="s">
        <v>7033</v>
      </c>
    </row>
    <row r="3448" spans="1:3" ht="12.75">
      <c r="A3448" t="s">
        <v>7034</v>
      </c>
      <c r="B3448">
        <v>91911130313</v>
      </c>
      <c r="C3448" t="s">
        <v>7035</v>
      </c>
    </row>
    <row r="3449" spans="1:3" ht="12.75">
      <c r="A3449" t="s">
        <v>7036</v>
      </c>
      <c r="B3449">
        <v>91911130314</v>
      </c>
      <c r="C3449" t="s">
        <v>7037</v>
      </c>
    </row>
    <row r="3450" spans="1:3" ht="12.75">
      <c r="A3450" t="s">
        <v>7038</v>
      </c>
      <c r="B3450">
        <v>91911130342</v>
      </c>
      <c r="C3450" t="s">
        <v>7039</v>
      </c>
    </row>
    <row r="3451" spans="1:3" ht="12.75">
      <c r="A3451" t="s">
        <v>7040</v>
      </c>
      <c r="B3451">
        <v>91911130343</v>
      </c>
      <c r="C3451" t="s">
        <v>7041</v>
      </c>
    </row>
    <row r="3452" spans="1:3" ht="12.75">
      <c r="A3452" t="s">
        <v>7042</v>
      </c>
      <c r="B3452">
        <v>91911130344</v>
      </c>
      <c r="C3452" t="s">
        <v>7043</v>
      </c>
    </row>
    <row r="3453" spans="1:3" ht="12.75">
      <c r="A3453" t="s">
        <v>7044</v>
      </c>
      <c r="B3453">
        <v>91911180112</v>
      </c>
      <c r="C3453" t="s">
        <v>7045</v>
      </c>
    </row>
    <row r="3454" spans="1:3" ht="12.75">
      <c r="A3454" t="s">
        <v>7046</v>
      </c>
      <c r="B3454">
        <v>91911180114</v>
      </c>
      <c r="C3454" t="s">
        <v>7047</v>
      </c>
    </row>
    <row r="3455" spans="1:3" ht="12.75">
      <c r="A3455" t="s">
        <v>7048</v>
      </c>
      <c r="B3455">
        <v>91911180142</v>
      </c>
      <c r="C3455" t="s">
        <v>7049</v>
      </c>
    </row>
    <row r="3456" spans="1:3" ht="12.75">
      <c r="A3456" t="s">
        <v>7050</v>
      </c>
      <c r="B3456">
        <v>91911180143</v>
      </c>
      <c r="C3456" t="s">
        <v>7051</v>
      </c>
    </row>
    <row r="3457" spans="1:3" ht="12.75">
      <c r="A3457" t="s">
        <v>7052</v>
      </c>
      <c r="B3457">
        <v>91911180144</v>
      </c>
      <c r="C3457" t="s">
        <v>7053</v>
      </c>
    </row>
    <row r="3458" spans="1:3" ht="12.75">
      <c r="A3458" t="s">
        <v>7054</v>
      </c>
      <c r="B3458">
        <v>91911180232</v>
      </c>
      <c r="C3458" t="s">
        <v>7055</v>
      </c>
    </row>
    <row r="3459" spans="1:3" ht="12.75">
      <c r="A3459" t="s">
        <v>7056</v>
      </c>
      <c r="B3459">
        <v>91911180233</v>
      </c>
      <c r="C3459" t="s">
        <v>7057</v>
      </c>
    </row>
    <row r="3460" spans="1:3" ht="12.75">
      <c r="A3460" t="s">
        <v>7058</v>
      </c>
      <c r="B3460">
        <v>91911180234</v>
      </c>
      <c r="C3460" t="s">
        <v>7059</v>
      </c>
    </row>
    <row r="3461" spans="1:3" ht="12.75">
      <c r="A3461" t="s">
        <v>7060</v>
      </c>
      <c r="B3461">
        <v>91911180241</v>
      </c>
      <c r="C3461" t="s">
        <v>7061</v>
      </c>
    </row>
    <row r="3462" spans="1:3" ht="12.75">
      <c r="A3462" t="s">
        <v>7062</v>
      </c>
      <c r="B3462">
        <v>91911210112</v>
      </c>
      <c r="C3462" t="s">
        <v>7063</v>
      </c>
    </row>
    <row r="3463" spans="1:3" ht="12.75">
      <c r="A3463" t="s">
        <v>7064</v>
      </c>
      <c r="B3463">
        <v>91911210113</v>
      </c>
      <c r="C3463" t="s">
        <v>7065</v>
      </c>
    </row>
    <row r="3464" spans="1:3" ht="12.75">
      <c r="A3464" t="s">
        <v>7066</v>
      </c>
      <c r="B3464">
        <v>91911210114</v>
      </c>
      <c r="C3464" t="s">
        <v>7067</v>
      </c>
    </row>
    <row r="3465" spans="1:3" ht="12.75">
      <c r="A3465" t="s">
        <v>7068</v>
      </c>
      <c r="B3465">
        <v>91911210412</v>
      </c>
      <c r="C3465" t="s">
        <v>7069</v>
      </c>
    </row>
    <row r="3466" spans="1:3" ht="12.75">
      <c r="A3466" t="s">
        <v>7070</v>
      </c>
      <c r="B3466">
        <v>91911210413</v>
      </c>
      <c r="C3466" t="s">
        <v>7071</v>
      </c>
    </row>
    <row r="3467" spans="1:3" ht="12.75">
      <c r="A3467" t="s">
        <v>7072</v>
      </c>
      <c r="B3467">
        <v>91911210414</v>
      </c>
      <c r="C3467" t="s">
        <v>7073</v>
      </c>
    </row>
    <row r="3468" spans="1:3" ht="12.75">
      <c r="A3468" t="s">
        <v>7074</v>
      </c>
      <c r="B3468">
        <v>91911210511</v>
      </c>
      <c r="C3468" t="s">
        <v>7075</v>
      </c>
    </row>
    <row r="3469" spans="1:3" ht="12.75">
      <c r="A3469" t="s">
        <v>7076</v>
      </c>
      <c r="B3469">
        <v>91911210512</v>
      </c>
      <c r="C3469" t="s">
        <v>7077</v>
      </c>
    </row>
    <row r="3470" spans="1:3" ht="12.75">
      <c r="A3470" t="s">
        <v>7078</v>
      </c>
      <c r="B3470">
        <v>91911210513</v>
      </c>
      <c r="C3470" t="s">
        <v>7079</v>
      </c>
    </row>
    <row r="3471" spans="1:3" ht="12.75">
      <c r="A3471" t="s">
        <v>7080</v>
      </c>
      <c r="B3471">
        <v>91911210514</v>
      </c>
      <c r="C3471" t="s">
        <v>7081</v>
      </c>
    </row>
    <row r="3472" spans="1:3" ht="12.75">
      <c r="A3472" t="s">
        <v>7082</v>
      </c>
      <c r="B3472">
        <v>91911220112</v>
      </c>
      <c r="C3472" t="s">
        <v>7083</v>
      </c>
    </row>
    <row r="3473" spans="1:3" ht="12.75">
      <c r="A3473" t="s">
        <v>7084</v>
      </c>
      <c r="B3473">
        <v>91911220113</v>
      </c>
      <c r="C3473" t="s">
        <v>7085</v>
      </c>
    </row>
    <row r="3474" spans="1:3" ht="12.75">
      <c r="A3474" t="s">
        <v>7086</v>
      </c>
      <c r="B3474">
        <v>91911220114</v>
      </c>
      <c r="C3474" t="s">
        <v>7087</v>
      </c>
    </row>
    <row r="3475" spans="1:3" ht="12.75">
      <c r="A3475" t="s">
        <v>7088</v>
      </c>
      <c r="B3475">
        <v>91911380111</v>
      </c>
      <c r="C3475" t="s">
        <v>7089</v>
      </c>
    </row>
    <row r="3476" spans="1:3" ht="12.75">
      <c r="A3476" t="s">
        <v>7090</v>
      </c>
      <c r="B3476">
        <v>91911380211</v>
      </c>
      <c r="C3476" t="s">
        <v>7091</v>
      </c>
    </row>
    <row r="3477" spans="1:3" ht="12.75">
      <c r="A3477" t="s">
        <v>7092</v>
      </c>
      <c r="B3477">
        <v>91911380311</v>
      </c>
      <c r="C3477" t="s">
        <v>7093</v>
      </c>
    </row>
    <row r="3478" spans="1:3" ht="12.75">
      <c r="A3478" t="s">
        <v>7094</v>
      </c>
      <c r="B3478">
        <v>91911380411</v>
      </c>
      <c r="C3478" t="s">
        <v>7095</v>
      </c>
    </row>
    <row r="3479" spans="1:3" ht="12.75">
      <c r="A3479" t="s">
        <v>7096</v>
      </c>
      <c r="B3479">
        <v>92224180111</v>
      </c>
      <c r="C3479" t="s">
        <v>7097</v>
      </c>
    </row>
    <row r="3480" spans="1:3" ht="12.75">
      <c r="A3480" t="s">
        <v>7098</v>
      </c>
      <c r="B3480">
        <v>92224180311</v>
      </c>
      <c r="C3480" t="s">
        <v>1346</v>
      </c>
    </row>
    <row r="3481" spans="1:3" ht="12.75">
      <c r="A3481" t="s">
        <v>7099</v>
      </c>
      <c r="B3481">
        <v>92224180511</v>
      </c>
      <c r="C3481" t="s">
        <v>7100</v>
      </c>
    </row>
    <row r="3482" spans="1:3" ht="12.75">
      <c r="A3482" t="s">
        <v>7101</v>
      </c>
      <c r="B3482">
        <v>92224180811</v>
      </c>
      <c r="C3482" t="s">
        <v>7102</v>
      </c>
    </row>
    <row r="3483" spans="1:3" ht="12.75">
      <c r="A3483" t="s">
        <v>7103</v>
      </c>
      <c r="B3483">
        <v>92224181011</v>
      </c>
      <c r="C3483" t="s">
        <v>7104</v>
      </c>
    </row>
    <row r="3484" spans="1:3" ht="12.75">
      <c r="A3484" t="s">
        <v>7105</v>
      </c>
      <c r="B3484">
        <v>92224181021</v>
      </c>
      <c r="C3484" t="s">
        <v>7106</v>
      </c>
    </row>
    <row r="3485" spans="1:3" ht="12.75">
      <c r="A3485" t="s">
        <v>7107</v>
      </c>
      <c r="B3485">
        <v>92224181051</v>
      </c>
      <c r="C3485" t="s">
        <v>7108</v>
      </c>
    </row>
    <row r="3486" spans="1:3" ht="12.75">
      <c r="A3486" t="s">
        <v>7109</v>
      </c>
      <c r="B3486">
        <v>92224181061</v>
      </c>
      <c r="C3486" t="s">
        <v>7110</v>
      </c>
    </row>
    <row r="3487" spans="1:3" ht="12.75">
      <c r="A3487" t="s">
        <v>7111</v>
      </c>
      <c r="B3487">
        <v>92224181071</v>
      </c>
      <c r="C3487" t="s">
        <v>7112</v>
      </c>
    </row>
    <row r="3488" spans="1:3" ht="12.75">
      <c r="A3488" t="s">
        <v>7113</v>
      </c>
      <c r="B3488">
        <v>92224181091</v>
      </c>
      <c r="C3488" t="s">
        <v>7002</v>
      </c>
    </row>
    <row r="3489" spans="1:3" ht="12.75">
      <c r="A3489" t="s">
        <v>7114</v>
      </c>
      <c r="B3489">
        <v>92224280111</v>
      </c>
      <c r="C3489" t="s">
        <v>7115</v>
      </c>
    </row>
    <row r="3490" spans="1:3" ht="12.75">
      <c r="A3490" t="s">
        <v>7116</v>
      </c>
      <c r="B3490">
        <v>92224280311</v>
      </c>
      <c r="C3490" t="s">
        <v>1346</v>
      </c>
    </row>
    <row r="3491" spans="1:3" ht="12.75">
      <c r="A3491" t="s">
        <v>7117</v>
      </c>
      <c r="B3491">
        <v>92224280511</v>
      </c>
      <c r="C3491" t="s">
        <v>7100</v>
      </c>
    </row>
    <row r="3492" spans="1:3" ht="12.75">
      <c r="A3492" t="s">
        <v>7118</v>
      </c>
      <c r="B3492">
        <v>92224281011</v>
      </c>
      <c r="C3492" t="s">
        <v>7119</v>
      </c>
    </row>
    <row r="3493" spans="1:3" ht="12.75">
      <c r="A3493" t="s">
        <v>7120</v>
      </c>
      <c r="B3493">
        <v>92224281021</v>
      </c>
      <c r="C3493" t="s">
        <v>7121</v>
      </c>
    </row>
    <row r="3494" spans="1:3" ht="12.75">
      <c r="A3494" t="s">
        <v>7122</v>
      </c>
      <c r="B3494">
        <v>92224281051</v>
      </c>
      <c r="C3494" t="s">
        <v>7123</v>
      </c>
    </row>
    <row r="3495" spans="1:3" ht="12.75">
      <c r="A3495" t="s">
        <v>7124</v>
      </c>
      <c r="B3495">
        <v>92224281061</v>
      </c>
      <c r="C3495" t="s">
        <v>7125</v>
      </c>
    </row>
    <row r="3496" spans="1:3" ht="12.75">
      <c r="A3496" t="s">
        <v>7126</v>
      </c>
      <c r="B3496">
        <v>92224281071</v>
      </c>
      <c r="C3496" t="s">
        <v>7127</v>
      </c>
    </row>
    <row r="3497" spans="1:3" ht="12.75">
      <c r="A3497" t="s">
        <v>7128</v>
      </c>
      <c r="B3497">
        <v>92224289911</v>
      </c>
      <c r="C3497" t="s">
        <v>7009</v>
      </c>
    </row>
    <row r="3498" spans="1:3" ht="12.75">
      <c r="A3498" t="s">
        <v>7129</v>
      </c>
      <c r="B3498">
        <v>92224300000</v>
      </c>
      <c r="C3498" t="s">
        <v>1342</v>
      </c>
    </row>
    <row r="3499" spans="1:3" ht="12.75">
      <c r="A3499" t="s">
        <v>7130</v>
      </c>
      <c r="B3499">
        <v>92224380111</v>
      </c>
      <c r="C3499" t="s">
        <v>7011</v>
      </c>
    </row>
    <row r="3500" spans="1:3" ht="12.75">
      <c r="A3500" t="s">
        <v>7131</v>
      </c>
      <c r="B3500">
        <v>92224381011</v>
      </c>
      <c r="C3500" t="s">
        <v>7132</v>
      </c>
    </row>
    <row r="3501" spans="1:3" ht="12.75">
      <c r="A3501" t="s">
        <v>7133</v>
      </c>
      <c r="B3501">
        <v>92224381021</v>
      </c>
      <c r="C3501" t="s">
        <v>7134</v>
      </c>
    </row>
    <row r="3502" spans="1:3" ht="12.75">
      <c r="A3502" t="s">
        <v>7135</v>
      </c>
      <c r="B3502">
        <v>92224381091</v>
      </c>
      <c r="C3502" t="s">
        <v>7017</v>
      </c>
    </row>
    <row r="3503" spans="1:3" ht="12.75">
      <c r="A3503" t="s">
        <v>7136</v>
      </c>
      <c r="B3503">
        <v>92224389911</v>
      </c>
      <c r="C3503" t="s">
        <v>7019</v>
      </c>
    </row>
    <row r="3504" spans="1:3" ht="12.75">
      <c r="A3504" t="s">
        <v>7137</v>
      </c>
      <c r="B3504">
        <v>92224400000</v>
      </c>
      <c r="C3504" t="s">
        <v>1350</v>
      </c>
    </row>
    <row r="3505" spans="1:3" ht="12.75">
      <c r="A3505" t="s">
        <v>7138</v>
      </c>
      <c r="B3505">
        <v>92224400011</v>
      </c>
      <c r="C3505" t="s">
        <v>1354</v>
      </c>
    </row>
    <row r="3506" spans="1:3" ht="12.75">
      <c r="A3506" t="s">
        <v>7139</v>
      </c>
      <c r="B3506">
        <v>92224481011</v>
      </c>
      <c r="C3506" t="s">
        <v>7140</v>
      </c>
    </row>
    <row r="3507" spans="1:3" ht="12.75">
      <c r="A3507" t="s">
        <v>7141</v>
      </c>
      <c r="B3507">
        <v>92224500000</v>
      </c>
      <c r="C3507" t="s">
        <v>7142</v>
      </c>
    </row>
    <row r="3508" spans="1:3" ht="12.75">
      <c r="A3508" t="s">
        <v>7143</v>
      </c>
      <c r="B3508">
        <v>92224580111</v>
      </c>
      <c r="C3508" t="s">
        <v>7144</v>
      </c>
    </row>
    <row r="3509" spans="1:3" ht="12.75">
      <c r="A3509" t="s">
        <v>7145</v>
      </c>
      <c r="B3509">
        <v>92224600000</v>
      </c>
      <c r="C3509" t="s">
        <v>7146</v>
      </c>
    </row>
    <row r="3510" spans="1:3" ht="12.75">
      <c r="A3510" t="s">
        <v>7147</v>
      </c>
      <c r="B3510">
        <v>92224680111</v>
      </c>
      <c r="C3510" t="s">
        <v>7148</v>
      </c>
    </row>
    <row r="3511" spans="1:3" ht="12.75">
      <c r="A3511" t="s">
        <v>7149</v>
      </c>
      <c r="B3511">
        <v>92224700000</v>
      </c>
      <c r="C3511" t="s">
        <v>7150</v>
      </c>
    </row>
    <row r="3512" spans="1:3" ht="12.75">
      <c r="A3512" t="s">
        <v>7151</v>
      </c>
      <c r="B3512">
        <v>92224780111</v>
      </c>
      <c r="C3512" t="s">
        <v>7152</v>
      </c>
    </row>
    <row r="3513" spans="1:3" ht="12.75">
      <c r="A3513" t="s">
        <v>7153</v>
      </c>
      <c r="B3513">
        <v>92224800000</v>
      </c>
      <c r="C3513" t="s">
        <v>7154</v>
      </c>
    </row>
    <row r="3514" spans="1:3" ht="12.75">
      <c r="A3514" t="s">
        <v>7155</v>
      </c>
      <c r="B3514">
        <v>92224880111</v>
      </c>
      <c r="C3514" t="s">
        <v>7156</v>
      </c>
    </row>
    <row r="3517" spans="1:3" ht="12.75">
      <c r="A3517" t="s">
        <v>1194</v>
      </c>
      <c r="B3517" t="s">
        <v>755</v>
      </c>
      <c r="C3517" t="s">
        <v>7157</v>
      </c>
    </row>
    <row r="3518" spans="1:3" ht="12.75">
      <c r="A3518" t="s">
        <v>1197</v>
      </c>
      <c r="B3518" t="s">
        <v>805</v>
      </c>
      <c r="C3518" t="s">
        <v>7158</v>
      </c>
    </row>
    <row r="3519" spans="1:3" ht="12.75">
      <c r="A3519" t="s">
        <v>1200</v>
      </c>
      <c r="B3519" t="s">
        <v>775</v>
      </c>
      <c r="C3519" t="s">
        <v>7159</v>
      </c>
    </row>
    <row r="3520" spans="1:3" ht="12.75">
      <c r="A3520" t="s">
        <v>1204</v>
      </c>
      <c r="B3520" t="s">
        <v>780</v>
      </c>
      <c r="C3520" t="s">
        <v>7160</v>
      </c>
    </row>
    <row r="3521" spans="1:3" ht="12.75">
      <c r="A3521" t="s">
        <v>1208</v>
      </c>
      <c r="B3521" t="s">
        <v>1018</v>
      </c>
      <c r="C3521" t="s">
        <v>7161</v>
      </c>
    </row>
    <row r="3522" spans="1:3" ht="12.75">
      <c r="A3522" t="s">
        <v>1211</v>
      </c>
      <c r="B3522" t="s">
        <v>1022</v>
      </c>
      <c r="C3522" t="s">
        <v>7162</v>
      </c>
    </row>
    <row r="3523" spans="1:3" ht="12.75">
      <c r="A3523" t="s">
        <v>1214</v>
      </c>
      <c r="B3523" t="s">
        <v>1026</v>
      </c>
      <c r="C3523" t="s">
        <v>7163</v>
      </c>
    </row>
    <row r="3524" spans="1:3" ht="12.75">
      <c r="A3524" t="s">
        <v>1217</v>
      </c>
      <c r="B3524" t="s">
        <v>1030</v>
      </c>
      <c r="C3524" t="s">
        <v>7164</v>
      </c>
    </row>
    <row r="3525" spans="1:3" ht="12.75">
      <c r="A3525" t="s">
        <v>1220</v>
      </c>
      <c r="B3525" t="s">
        <v>2358</v>
      </c>
      <c r="C3525" t="s">
        <v>7165</v>
      </c>
    </row>
    <row r="3526" spans="1:3" ht="12.75">
      <c r="A3526" t="s">
        <v>1223</v>
      </c>
      <c r="B3526" t="s">
        <v>2362</v>
      </c>
      <c r="C3526" t="s">
        <v>7166</v>
      </c>
    </row>
    <row r="3527" spans="1:3" ht="12.75">
      <c r="A3527" t="s">
        <v>1226</v>
      </c>
      <c r="B3527" t="s">
        <v>2393</v>
      </c>
      <c r="C3527" t="s">
        <v>7167</v>
      </c>
    </row>
    <row r="3528" spans="1:3" ht="12.75">
      <c r="A3528" t="s">
        <v>1229</v>
      </c>
      <c r="B3528" t="s">
        <v>2396</v>
      </c>
      <c r="C3528" t="s">
        <v>7168</v>
      </c>
    </row>
    <row r="3529" spans="1:3" ht="12.75">
      <c r="A3529" t="s">
        <v>1232</v>
      </c>
      <c r="B3529" t="s">
        <v>2411</v>
      </c>
      <c r="C3529" t="s">
        <v>7169</v>
      </c>
    </row>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12">
    <tabColor indexed="56"/>
  </sheetPr>
  <dimension ref="A1:I20"/>
  <sheetViews>
    <sheetView showGridLines="0" zoomScale="85" zoomScaleNormal="85" workbookViewId="0" topLeftCell="A1">
      <selection activeCell="D15" sqref="D15:D20"/>
    </sheetView>
  </sheetViews>
  <sheetFormatPr defaultColWidth="9.33203125" defaultRowHeight="12.75"/>
  <cols>
    <col min="1" max="1" width="6.83203125" style="40" customWidth="1"/>
    <col min="2" max="2" width="20" style="40" customWidth="1"/>
    <col min="3" max="3" width="156.33203125" style="40" customWidth="1"/>
    <col min="4" max="4" width="32.5" style="40" customWidth="1"/>
    <col min="5" max="8" width="9.33203125" style="40" customWidth="1"/>
    <col min="9" max="9" width="9.33203125" style="40" hidden="1" customWidth="1"/>
    <col min="10" max="16384" width="9.33203125" style="40" customWidth="1"/>
  </cols>
  <sheetData>
    <row r="1" spans="2:5" s="46" customFormat="1" ht="15.6">
      <c r="B1" s="45"/>
      <c r="D1" s="47"/>
      <c r="E1" s="1"/>
    </row>
    <row r="2" spans="2:6"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21.75" customHeight="1">
      <c r="A5" s="56"/>
      <c r="B5" s="56"/>
      <c r="C5" s="56"/>
      <c r="D5" s="56"/>
      <c r="E5" s="57"/>
      <c r="F5" s="57"/>
    </row>
    <row r="6" spans="1:8" s="1" customFormat="1" ht="15.6">
      <c r="A6" s="6"/>
      <c r="B6" s="242" t="str">
        <f>UPPER(MENU!B28)</f>
        <v>18 PROGRAMAÇÃO FINANCEIRA</v>
      </c>
      <c r="C6" s="242"/>
      <c r="D6" s="242"/>
      <c r="H6" s="6"/>
    </row>
    <row r="7" spans="1:8" s="1" customFormat="1" ht="15.6">
      <c r="A7" s="6"/>
      <c r="D7" s="59"/>
      <c r="H7" s="6"/>
    </row>
    <row r="8" spans="1:8" s="1" customFormat="1" ht="15.6">
      <c r="A8" s="60"/>
      <c r="B8" s="90" t="s">
        <v>3316</v>
      </c>
      <c r="C8" s="90" t="s">
        <v>2897</v>
      </c>
      <c r="D8" s="130" t="s">
        <v>7170</v>
      </c>
      <c r="H8" s="6"/>
    </row>
    <row r="9" spans="2:6" s="10" customFormat="1" ht="15.6">
      <c r="B9" s="92"/>
      <c r="C9" s="64"/>
      <c r="D9" s="65"/>
      <c r="E9" s="66"/>
      <c r="F9" s="66"/>
    </row>
    <row r="10" spans="1:9" s="186" customFormat="1" ht="15.6">
      <c r="A10" s="184"/>
      <c r="B10" s="184" t="s">
        <v>974</v>
      </c>
      <c r="C10" s="184" t="s">
        <v>7171</v>
      </c>
      <c r="D10" s="185" t="s">
        <v>7172</v>
      </c>
      <c r="E10" s="184"/>
      <c r="I10" s="186" t="s">
        <v>7172</v>
      </c>
    </row>
    <row r="11" spans="1:9" s="189" customFormat="1" ht="15" customHeight="1">
      <c r="A11" s="184"/>
      <c r="B11" s="184" t="s">
        <v>755</v>
      </c>
      <c r="C11" s="187" t="s">
        <v>7173</v>
      </c>
      <c r="D11" s="188"/>
      <c r="E11" s="184"/>
      <c r="I11" s="186" t="s">
        <v>7174</v>
      </c>
    </row>
    <row r="12" spans="1:9" s="189" customFormat="1" ht="15.6">
      <c r="A12" s="184"/>
      <c r="B12" s="184" t="s">
        <v>805</v>
      </c>
      <c r="C12" s="184" t="s">
        <v>7175</v>
      </c>
      <c r="D12" s="188" t="s">
        <v>7257</v>
      </c>
      <c r="E12" s="184"/>
      <c r="I12" s="186" t="s">
        <v>7176</v>
      </c>
    </row>
    <row r="13" spans="1:5" s="189" customFormat="1" ht="15.6">
      <c r="A13" s="184"/>
      <c r="B13" s="184"/>
      <c r="C13" s="184"/>
      <c r="D13" s="184"/>
      <c r="E13" s="184"/>
    </row>
    <row r="14" spans="1:5" ht="15.6">
      <c r="A14" s="10"/>
      <c r="B14" s="10" t="s">
        <v>986</v>
      </c>
      <c r="C14" s="10" t="s">
        <v>7177</v>
      </c>
      <c r="D14" s="10"/>
      <c r="E14" s="10"/>
    </row>
    <row r="15" spans="1:5" ht="15.6">
      <c r="A15" s="10"/>
      <c r="B15" s="10" t="s">
        <v>584</v>
      </c>
      <c r="C15" s="10" t="s">
        <v>7178</v>
      </c>
      <c r="D15" s="69">
        <v>6845761.92</v>
      </c>
      <c r="E15" s="10"/>
    </row>
    <row r="16" spans="1:5" ht="15.6">
      <c r="A16" s="10"/>
      <c r="B16" s="10" t="s">
        <v>857</v>
      </c>
      <c r="C16" s="10" t="s">
        <v>7179</v>
      </c>
      <c r="D16" s="69">
        <v>6623180.82</v>
      </c>
      <c r="E16" s="10"/>
    </row>
    <row r="17" spans="1:5" ht="15.6">
      <c r="A17" s="10"/>
      <c r="B17" s="10" t="s">
        <v>862</v>
      </c>
      <c r="C17" s="10" t="s">
        <v>7180</v>
      </c>
      <c r="D17" s="69">
        <v>6660623.34</v>
      </c>
      <c r="E17" s="10"/>
    </row>
    <row r="18" spans="1:5" ht="15.6">
      <c r="A18" s="10"/>
      <c r="B18" s="10" t="s">
        <v>868</v>
      </c>
      <c r="C18" s="10" t="s">
        <v>7181</v>
      </c>
      <c r="D18" s="69">
        <v>7324375.48</v>
      </c>
      <c r="E18" s="10"/>
    </row>
    <row r="19" spans="1:5" ht="15.6">
      <c r="A19" s="10"/>
      <c r="B19" s="10" t="s">
        <v>873</v>
      </c>
      <c r="C19" s="10" t="s">
        <v>7182</v>
      </c>
      <c r="D19" s="69">
        <v>9708323.06</v>
      </c>
      <c r="E19" s="10"/>
    </row>
    <row r="20" spans="2:4" ht="15.6">
      <c r="B20" s="10" t="s">
        <v>882</v>
      </c>
      <c r="C20" s="10" t="s">
        <v>7183</v>
      </c>
      <c r="D20" s="69">
        <v>8899735.38</v>
      </c>
    </row>
  </sheetData>
  <sheetProtection password="C1DA" sheet="1" selectLockedCells="1"/>
  <mergeCells count="3">
    <mergeCell ref="B2:D2"/>
    <mergeCell ref="B3:D3"/>
    <mergeCell ref="B6:D6"/>
  </mergeCells>
  <conditionalFormatting sqref="D9">
    <cfRule type="expression" priority="1" dxfId="68" stopIfTrue="1">
      <formula>$F9&lt;&gt;$I9</formula>
    </cfRule>
  </conditionalFormatting>
  <conditionalFormatting sqref="D10:D12 D15:D20">
    <cfRule type="cellIs" priority="2" dxfId="64" operator="equal" stopIfTrue="1">
      <formula>""</formula>
    </cfRule>
  </conditionalFormatting>
  <dataValidations count="2">
    <dataValidation type="list" allowBlank="1" showInputMessage="1" showErrorMessage="1" promptTitle="Aplicativo de Informações" prompt="Selecione uma das opções." errorTitle="Aplicativo de Informações" error="Selecione uma das opções." sqref="D10">
      <formula1>$I$10:$I$12</formula1>
      <formula2>0</formula2>
    </dataValidation>
    <dataValidation type="decimal" operator="lessThan" allowBlank="1" showInputMessage="1" showErrorMessage="1" promptTitle="Aplicativo de Informações" prompt="Campo numérico." errorTitle="Aplicativo de Informações" error="Campo numérico." sqref="D15:D20">
      <formula1>999999999999</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13">
    <tabColor indexed="56"/>
  </sheetPr>
  <dimension ref="A1:I27"/>
  <sheetViews>
    <sheetView showGridLines="0" zoomScale="85" zoomScaleNormal="85" workbookViewId="0" topLeftCell="A1">
      <selection activeCell="D16" sqref="D16:D27"/>
    </sheetView>
  </sheetViews>
  <sheetFormatPr defaultColWidth="9.33203125" defaultRowHeight="12.75"/>
  <cols>
    <col min="1" max="1" width="5.16015625" style="40" customWidth="1"/>
    <col min="2" max="2" width="20" style="40" customWidth="1"/>
    <col min="3" max="3" width="156.33203125" style="40" customWidth="1"/>
    <col min="4" max="4" width="32.5" style="40" customWidth="1"/>
    <col min="5" max="8" width="9.33203125" style="40" customWidth="1"/>
    <col min="9" max="9" width="9.33203125" style="40" hidden="1" customWidth="1"/>
    <col min="10" max="16384" width="9.33203125" style="40" customWidth="1"/>
  </cols>
  <sheetData>
    <row r="1" spans="2:5" s="46" customFormat="1" ht="15.6">
      <c r="B1" s="45"/>
      <c r="D1" s="47"/>
      <c r="E1" s="1"/>
    </row>
    <row r="2" spans="2:6"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21.75" customHeight="1">
      <c r="A5" s="56"/>
      <c r="B5" s="56"/>
      <c r="C5" s="56"/>
      <c r="D5" s="56"/>
      <c r="E5" s="57"/>
      <c r="F5" s="57"/>
    </row>
    <row r="6" spans="1:8" s="1" customFormat="1" ht="15.6">
      <c r="A6" s="6"/>
      <c r="B6" s="242" t="str">
        <f>UPPER(MENU!B29)</f>
        <v>19 CRONOGRAMA MENSAL DE DESEMBOLSO</v>
      </c>
      <c r="C6" s="242"/>
      <c r="D6" s="242"/>
      <c r="H6" s="6"/>
    </row>
    <row r="7" spans="1:8" s="1" customFormat="1" ht="15.6">
      <c r="A7" s="6"/>
      <c r="D7" s="59"/>
      <c r="H7" s="6"/>
    </row>
    <row r="8" spans="1:8" s="1" customFormat="1" ht="15.6">
      <c r="A8" s="60"/>
      <c r="B8" s="90" t="s">
        <v>3316</v>
      </c>
      <c r="C8" s="90" t="s">
        <v>2897</v>
      </c>
      <c r="D8" s="130" t="s">
        <v>2898</v>
      </c>
      <c r="H8" s="6"/>
    </row>
    <row r="9" spans="2:6" s="10" customFormat="1" ht="15.6">
      <c r="B9" s="92"/>
      <c r="C9" s="64"/>
      <c r="D9" s="65"/>
      <c r="E9" s="66"/>
      <c r="F9" s="66"/>
    </row>
    <row r="10" spans="1:9" s="186" customFormat="1" ht="15.6">
      <c r="A10" s="184"/>
      <c r="B10" s="184" t="s">
        <v>974</v>
      </c>
      <c r="C10" s="184" t="s">
        <v>7184</v>
      </c>
      <c r="D10" s="185" t="s">
        <v>7172</v>
      </c>
      <c r="E10" s="184"/>
      <c r="I10" s="186" t="s">
        <v>7172</v>
      </c>
    </row>
    <row r="11" spans="1:9" s="189" customFormat="1" ht="15" customHeight="1">
      <c r="A11" s="184"/>
      <c r="B11" s="184" t="s">
        <v>755</v>
      </c>
      <c r="C11" s="250" t="s">
        <v>7185</v>
      </c>
      <c r="D11" s="184"/>
      <c r="E11" s="184"/>
      <c r="I11" s="186" t="s">
        <v>7174</v>
      </c>
    </row>
    <row r="12" spans="1:9" s="189" customFormat="1" ht="15" customHeight="1">
      <c r="A12" s="184"/>
      <c r="B12" s="184"/>
      <c r="C12" s="250"/>
      <c r="D12" s="188"/>
      <c r="E12" s="184"/>
      <c r="I12" s="186" t="s">
        <v>7176</v>
      </c>
    </row>
    <row r="13" spans="1:5" s="189" customFormat="1" ht="15.6">
      <c r="A13" s="184"/>
      <c r="B13" s="184" t="s">
        <v>805</v>
      </c>
      <c r="C13" s="184" t="s">
        <v>7186</v>
      </c>
      <c r="D13" s="188" t="s">
        <v>7257</v>
      </c>
      <c r="E13" s="184"/>
    </row>
    <row r="14" spans="1:5" s="189" customFormat="1" ht="15.6">
      <c r="A14" s="184"/>
      <c r="B14" s="184"/>
      <c r="C14" s="184"/>
      <c r="D14" s="184"/>
      <c r="E14" s="184"/>
    </row>
    <row r="15" spans="1:5" ht="15.6">
      <c r="A15" s="10"/>
      <c r="B15" s="10" t="s">
        <v>986</v>
      </c>
      <c r="C15" s="10" t="s">
        <v>7187</v>
      </c>
      <c r="D15" s="10"/>
      <c r="E15" s="10"/>
    </row>
    <row r="16" spans="1:5" ht="15.6">
      <c r="A16" s="10"/>
      <c r="B16" s="10" t="s">
        <v>584</v>
      </c>
      <c r="C16" s="10" t="s">
        <v>2503</v>
      </c>
      <c r="D16" s="69">
        <v>3838500</v>
      </c>
      <c r="E16" s="10"/>
    </row>
    <row r="17" spans="1:5" ht="15.6">
      <c r="A17" s="10"/>
      <c r="B17" s="10" t="s">
        <v>857</v>
      </c>
      <c r="C17" s="10" t="s">
        <v>2505</v>
      </c>
      <c r="D17" s="69">
        <v>3838500</v>
      </c>
      <c r="E17" s="10"/>
    </row>
    <row r="18" spans="1:5" ht="15.6">
      <c r="A18" s="10"/>
      <c r="B18" s="10" t="s">
        <v>862</v>
      </c>
      <c r="C18" s="10" t="s">
        <v>2507</v>
      </c>
      <c r="D18" s="69">
        <v>3838500</v>
      </c>
      <c r="E18" s="10"/>
    </row>
    <row r="19" spans="1:5" ht="15.6">
      <c r="A19" s="10"/>
      <c r="B19" s="10" t="s">
        <v>868</v>
      </c>
      <c r="C19" s="10" t="s">
        <v>2509</v>
      </c>
      <c r="D19" s="69">
        <v>3838500</v>
      </c>
      <c r="E19" s="10"/>
    </row>
    <row r="20" spans="1:5" ht="15.6">
      <c r="A20" s="10"/>
      <c r="B20" s="10" t="s">
        <v>873</v>
      </c>
      <c r="C20" s="10" t="s">
        <v>2511</v>
      </c>
      <c r="D20" s="69">
        <v>3838500</v>
      </c>
      <c r="E20" s="10"/>
    </row>
    <row r="21" spans="2:4" ht="15.6">
      <c r="B21" s="10" t="s">
        <v>882</v>
      </c>
      <c r="C21" s="10" t="s">
        <v>2513</v>
      </c>
      <c r="D21" s="69">
        <v>3838500</v>
      </c>
    </row>
    <row r="22" spans="2:4" ht="15.6">
      <c r="B22" s="10" t="s">
        <v>887</v>
      </c>
      <c r="C22" s="10" t="s">
        <v>2515</v>
      </c>
      <c r="D22" s="69">
        <v>3838500</v>
      </c>
    </row>
    <row r="23" spans="2:4" ht="15.6">
      <c r="B23" s="10" t="s">
        <v>2302</v>
      </c>
      <c r="C23" s="10" t="s">
        <v>2517</v>
      </c>
      <c r="D23" s="69">
        <v>3838500</v>
      </c>
    </row>
    <row r="24" spans="2:4" ht="15.6">
      <c r="B24" s="10" t="s">
        <v>2307</v>
      </c>
      <c r="C24" s="10" t="s">
        <v>2519</v>
      </c>
      <c r="D24" s="69">
        <v>3838500</v>
      </c>
    </row>
    <row r="25" spans="2:4" ht="15.6">
      <c r="B25" s="10" t="s">
        <v>3921</v>
      </c>
      <c r="C25" s="10" t="s">
        <v>2521</v>
      </c>
      <c r="D25" s="69">
        <v>3838500</v>
      </c>
    </row>
    <row r="26" spans="2:4" ht="15.6">
      <c r="B26" s="10" t="s">
        <v>3922</v>
      </c>
      <c r="C26" s="10" t="s">
        <v>2523</v>
      </c>
      <c r="D26" s="69">
        <v>3838500</v>
      </c>
    </row>
    <row r="27" spans="2:4" ht="15.6">
      <c r="B27" s="10" t="s">
        <v>3923</v>
      </c>
      <c r="C27" s="10" t="s">
        <v>2525</v>
      </c>
      <c r="D27" s="69">
        <v>3838500</v>
      </c>
    </row>
  </sheetData>
  <sheetProtection password="C61A" sheet="1" selectLockedCells="1"/>
  <mergeCells count="4">
    <mergeCell ref="B2:D2"/>
    <mergeCell ref="B3:D3"/>
    <mergeCell ref="B6:D6"/>
    <mergeCell ref="C11:C12"/>
  </mergeCells>
  <conditionalFormatting sqref="D9">
    <cfRule type="expression" priority="1" dxfId="68" stopIfTrue="1">
      <formula>$F9&lt;&gt;$I9</formula>
    </cfRule>
  </conditionalFormatting>
  <conditionalFormatting sqref="D10 D12:D13 D16:D27">
    <cfRule type="cellIs" priority="2" dxfId="64" operator="equal" stopIfTrue="1">
      <formula>""</formula>
    </cfRule>
  </conditionalFormatting>
  <conditionalFormatting sqref="D16:D27">
    <cfRule type="cellIs" priority="3" dxfId="64" operator="equal" stopIfTrue="1">
      <formula>""</formula>
    </cfRule>
  </conditionalFormatting>
  <conditionalFormatting sqref="D10">
    <cfRule type="cellIs" priority="4" dxfId="64" operator="equal" stopIfTrue="1">
      <formula>""</formula>
    </cfRule>
  </conditionalFormatting>
  <conditionalFormatting sqref="D12:D13">
    <cfRule type="cellIs" priority="5" dxfId="64" operator="equal" stopIfTrue="1">
      <formula>""</formula>
    </cfRule>
  </conditionalFormatting>
  <dataValidations count="2">
    <dataValidation type="decimal" operator="lessThan" allowBlank="1" showInputMessage="1" showErrorMessage="1" promptTitle="Aplicativo de Informações" prompt="Campo numérico." errorTitle="Aplicativo de Informações" error="Campo numérico." sqref="D16:D27">
      <formula1>999999999999</formula1>
    </dataValidation>
    <dataValidation type="list" allowBlank="1" showInputMessage="1" showErrorMessage="1" promptTitle="Aplicativo de Informações" prompt="Selecione uma das opções." errorTitle="Aplicativo de Informações" error="Selecione uma das opções." sqref="D10">
      <formula1>$I$10:$I$12</formula1>
      <formula2>0</formula2>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15">
    <tabColor indexed="10"/>
  </sheetPr>
  <dimension ref="B2:O1010"/>
  <sheetViews>
    <sheetView showGridLines="0" view="pageBreakPreview" zoomScale="60" workbookViewId="0" topLeftCell="A1">
      <selection activeCell="B11" sqref="B11"/>
    </sheetView>
  </sheetViews>
  <sheetFormatPr defaultColWidth="9.33203125" defaultRowHeight="12.75"/>
  <cols>
    <col min="1" max="1" width="14.5" style="0" customWidth="1"/>
    <col min="2" max="2" width="61.5" style="0" customWidth="1"/>
    <col min="3" max="3" width="22.66015625" style="0" customWidth="1"/>
    <col min="4" max="15" width="6.66015625" style="190" customWidth="1"/>
  </cols>
  <sheetData>
    <row r="1" ht="12.75"/>
    <row r="2" spans="2:15" ht="12.75">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c r="I2" s="227"/>
      <c r="J2" s="227"/>
      <c r="K2" s="227"/>
      <c r="L2" s="227"/>
      <c r="M2" s="227"/>
      <c r="N2" s="227"/>
      <c r="O2" s="227"/>
    </row>
    <row r="3" spans="2:15" ht="12.75">
      <c r="B3" s="237" t="str">
        <f>IF(SUM!$G$3="","",IF(SUM!$G$3="RECIFE","CIDADE DO RECIFE","MUNICÍPIO DE "&amp;UPPER(SUM!G3)))</f>
        <v>MUNICÍPIO DE IGUARACY</v>
      </c>
      <c r="C3" s="237"/>
      <c r="D3" s="237"/>
      <c r="E3" s="237"/>
      <c r="F3" s="237"/>
      <c r="G3" s="237"/>
      <c r="H3" s="237"/>
      <c r="I3" s="237"/>
      <c r="J3" s="237"/>
      <c r="K3" s="237"/>
      <c r="L3" s="237"/>
      <c r="M3" s="237"/>
      <c r="N3" s="237"/>
      <c r="O3" s="237"/>
    </row>
    <row r="4" spans="2:8" ht="17.4">
      <c r="B4" s="56"/>
      <c r="C4" s="56"/>
      <c r="D4" s="191"/>
      <c r="E4" s="191"/>
      <c r="F4" s="191"/>
      <c r="G4" s="191"/>
      <c r="H4" s="191"/>
    </row>
    <row r="5" spans="2:8" ht="17.4">
      <c r="B5" s="56"/>
      <c r="C5" s="56"/>
      <c r="D5" s="191"/>
      <c r="E5" s="191"/>
      <c r="F5" s="191"/>
      <c r="G5" s="191"/>
      <c r="H5" s="191"/>
    </row>
    <row r="6" spans="2:15" ht="15.75" customHeight="1">
      <c r="B6" s="246" t="s">
        <v>7188</v>
      </c>
      <c r="C6" s="246"/>
      <c r="D6" s="246"/>
      <c r="E6" s="246"/>
      <c r="F6" s="246"/>
      <c r="G6" s="246"/>
      <c r="H6" s="246"/>
      <c r="I6" s="246"/>
      <c r="J6" s="246"/>
      <c r="K6" s="246"/>
      <c r="L6" s="246"/>
      <c r="M6" s="246"/>
      <c r="N6" s="246"/>
      <c r="O6" s="246"/>
    </row>
    <row r="7" spans="4:15" ht="12.75">
      <c r="D7"/>
      <c r="E7"/>
      <c r="F7"/>
      <c r="G7"/>
      <c r="H7"/>
      <c r="I7"/>
      <c r="J7"/>
      <c r="K7"/>
      <c r="L7"/>
      <c r="M7"/>
      <c r="N7"/>
      <c r="O7"/>
    </row>
    <row r="9" spans="2:15" ht="12.75">
      <c r="B9" s="251" t="s">
        <v>7189</v>
      </c>
      <c r="C9" s="192" t="s">
        <v>7190</v>
      </c>
      <c r="D9" s="252" t="s">
        <v>7191</v>
      </c>
      <c r="E9" s="252"/>
      <c r="F9" s="252"/>
      <c r="G9" s="252"/>
      <c r="H9" s="252"/>
      <c r="I9" s="252"/>
      <c r="J9" s="252"/>
      <c r="K9" s="252"/>
      <c r="L9" s="252"/>
      <c r="M9" s="252"/>
      <c r="N9" s="252"/>
      <c r="O9" s="252"/>
    </row>
    <row r="10" spans="2:15" ht="12.75">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2.75">
      <c r="B11" s="194" t="s">
        <v>7244</v>
      </c>
      <c r="C11">
        <v>2639297</v>
      </c>
      <c r="D11" s="195">
        <v>6</v>
      </c>
      <c r="E11" s="195">
        <v>6</v>
      </c>
      <c r="F11" s="195">
        <v>0</v>
      </c>
      <c r="G11" s="195">
        <v>0</v>
      </c>
      <c r="H11" s="195">
        <v>0</v>
      </c>
      <c r="I11" s="195">
        <v>0</v>
      </c>
      <c r="J11" s="195">
        <v>0</v>
      </c>
      <c r="K11" s="195">
        <v>0</v>
      </c>
      <c r="L11" s="195">
        <v>0</v>
      </c>
      <c r="M11" s="195">
        <v>0</v>
      </c>
      <c r="N11" s="195">
        <v>0</v>
      </c>
      <c r="O11" s="195">
        <v>0</v>
      </c>
    </row>
    <row r="12" spans="2:15" ht="12.75">
      <c r="B12" s="194"/>
      <c r="C12" s="195"/>
      <c r="D12" s="195"/>
      <c r="E12" s="195"/>
      <c r="F12" s="195"/>
      <c r="G12" s="195"/>
      <c r="H12" s="195"/>
      <c r="I12" s="195"/>
      <c r="J12" s="195"/>
      <c r="K12" s="195"/>
      <c r="L12" s="195"/>
      <c r="M12" s="195"/>
      <c r="N12" s="195"/>
      <c r="O12" s="195"/>
    </row>
    <row r="13" spans="2:15" ht="12.75">
      <c r="B13" s="194"/>
      <c r="C13" s="195"/>
      <c r="D13" s="195"/>
      <c r="E13" s="195"/>
      <c r="F13" s="195"/>
      <c r="G13" s="195"/>
      <c r="H13" s="195"/>
      <c r="I13" s="195"/>
      <c r="J13" s="195"/>
      <c r="K13" s="195"/>
      <c r="L13" s="195"/>
      <c r="M13" s="195"/>
      <c r="N13" s="195"/>
      <c r="O13" s="195"/>
    </row>
    <row r="14" spans="2:15" ht="12.75">
      <c r="B14" s="194"/>
      <c r="C14" s="195"/>
      <c r="D14" s="195"/>
      <c r="E14" s="195"/>
      <c r="F14" s="195"/>
      <c r="G14" s="195"/>
      <c r="H14" s="195"/>
      <c r="I14" s="195"/>
      <c r="J14" s="195"/>
      <c r="K14" s="195"/>
      <c r="L14" s="195"/>
      <c r="M14" s="195"/>
      <c r="N14" s="195"/>
      <c r="O14" s="195"/>
    </row>
    <row r="15" spans="2:15" ht="12.75">
      <c r="B15" s="194"/>
      <c r="C15" s="195"/>
      <c r="D15" s="195"/>
      <c r="E15" s="195"/>
      <c r="F15" s="195"/>
      <c r="G15" s="195"/>
      <c r="H15" s="195"/>
      <c r="I15" s="195"/>
      <c r="J15" s="195"/>
      <c r="K15" s="195"/>
      <c r="L15" s="195"/>
      <c r="M15" s="195"/>
      <c r="N15" s="195"/>
      <c r="O15" s="195"/>
    </row>
    <row r="16" spans="2:15" ht="12.75">
      <c r="B16" s="194"/>
      <c r="C16" s="195"/>
      <c r="D16" s="195"/>
      <c r="E16" s="195"/>
      <c r="F16" s="195"/>
      <c r="G16" s="195"/>
      <c r="H16" s="195"/>
      <c r="I16" s="195"/>
      <c r="J16" s="195"/>
      <c r="K16" s="195"/>
      <c r="L16" s="195"/>
      <c r="M16" s="195"/>
      <c r="N16" s="195"/>
      <c r="O16" s="195"/>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5">
    <mergeCell ref="B2:O2"/>
    <mergeCell ref="B3:O3"/>
    <mergeCell ref="B6:O6"/>
    <mergeCell ref="B9:B10"/>
    <mergeCell ref="D9:O9"/>
  </mergeCells>
  <conditionalFormatting sqref="B12:O1010 B11 D11:O11">
    <cfRule type="cellIs" priority="1" dxfId="0" operator="equal" stopIfTrue="1">
      <formula>0</formula>
    </cfRule>
  </conditionalFormatting>
  <conditionalFormatting sqref="B12:B1010">
    <cfRule type="cellIs" priority="2" dxfId="0" operator="equal" stopIfTrue="1">
      <formula>0</formula>
    </cfRule>
  </conditionalFormatting>
  <dataValidations count="1">
    <dataValidation type="whole" allowBlank="1" showInputMessage="1" showErrorMessage="1" promptTitle="Aplicativo de Informações" prompt="Digitar apenas números" sqref="D11:O1010 C12:C1010">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10">
    <tabColor indexed="10"/>
  </sheetPr>
  <dimension ref="B2:O1010"/>
  <sheetViews>
    <sheetView showGridLines="0" view="pageBreakPreview" zoomScale="60" workbookViewId="0" topLeftCell="A1">
      <selection activeCell="B11" sqref="B11"/>
    </sheetView>
  </sheetViews>
  <sheetFormatPr defaultColWidth="9.33203125" defaultRowHeight="12.75"/>
  <cols>
    <col min="1" max="1" width="14.5" style="0" customWidth="1"/>
    <col min="2" max="2" width="61.5" style="0" customWidth="1"/>
    <col min="3" max="3" width="22.66015625" style="0" customWidth="1"/>
    <col min="4" max="15" width="6.66015625" style="190" customWidth="1"/>
  </cols>
  <sheetData>
    <row r="1" ht="12.75"/>
    <row r="2" spans="2:15" ht="12.75">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c r="I2" s="227"/>
      <c r="J2" s="227"/>
      <c r="K2" s="227"/>
      <c r="L2" s="227"/>
      <c r="M2" s="227"/>
      <c r="N2" s="227"/>
      <c r="O2" s="227"/>
    </row>
    <row r="3" spans="2:15" ht="12.75">
      <c r="B3" s="237" t="str">
        <f>IF(SUM!$G$3="","",IF(SUM!$G$3="RECIFE","CIDADE DO RECIFE","MUNICÍPIO DE "&amp;UPPER(SUM!G3)))</f>
        <v>MUNICÍPIO DE IGUARACY</v>
      </c>
      <c r="C3" s="237"/>
      <c r="D3" s="237"/>
      <c r="E3" s="237"/>
      <c r="F3" s="237"/>
      <c r="G3" s="237"/>
      <c r="H3" s="237"/>
      <c r="I3" s="237"/>
      <c r="J3" s="237"/>
      <c r="K3" s="237"/>
      <c r="L3" s="237"/>
      <c r="M3" s="237"/>
      <c r="N3" s="237"/>
      <c r="O3" s="237"/>
    </row>
    <row r="4" spans="2:8" ht="17.4">
      <c r="B4" s="56"/>
      <c r="C4" s="56"/>
      <c r="D4" s="191"/>
      <c r="E4" s="191"/>
      <c r="F4" s="191"/>
      <c r="G4" s="191"/>
      <c r="H4" s="191"/>
    </row>
    <row r="5" spans="2:8" ht="17.4">
      <c r="B5" s="56"/>
      <c r="C5" s="56"/>
      <c r="D5" s="191"/>
      <c r="E5" s="191"/>
      <c r="F5" s="191"/>
      <c r="G5" s="191"/>
      <c r="H5" s="191"/>
    </row>
    <row r="6" spans="2:15" ht="15.75" customHeight="1">
      <c r="B6" s="246" t="s">
        <v>7205</v>
      </c>
      <c r="C6" s="246"/>
      <c r="D6" s="246"/>
      <c r="E6" s="246"/>
      <c r="F6" s="246"/>
      <c r="G6" s="246"/>
      <c r="H6" s="246"/>
      <c r="I6" s="246"/>
      <c r="J6" s="246"/>
      <c r="K6" s="246"/>
      <c r="L6" s="246"/>
      <c r="M6" s="246"/>
      <c r="N6" s="246"/>
      <c r="O6" s="246"/>
    </row>
    <row r="7" spans="4:15" ht="12.75">
      <c r="D7"/>
      <c r="E7"/>
      <c r="F7"/>
      <c r="G7"/>
      <c r="H7"/>
      <c r="I7"/>
      <c r="J7"/>
      <c r="K7"/>
      <c r="L7"/>
      <c r="M7"/>
      <c r="N7"/>
      <c r="O7"/>
    </row>
    <row r="9" spans="2:15" ht="12.75">
      <c r="B9" s="251" t="s">
        <v>7189</v>
      </c>
      <c r="C9" s="192" t="s">
        <v>7190</v>
      </c>
      <c r="D9" s="252" t="s">
        <v>7206</v>
      </c>
      <c r="E9" s="252"/>
      <c r="F9" s="252"/>
      <c r="G9" s="252"/>
      <c r="H9" s="252"/>
      <c r="I9" s="252"/>
      <c r="J9" s="252"/>
      <c r="K9" s="252"/>
      <c r="L9" s="252"/>
      <c r="M9" s="252"/>
      <c r="N9" s="252"/>
      <c r="O9" s="252"/>
    </row>
    <row r="10" spans="2:15" ht="12.75">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2.75">
      <c r="B11" s="194" t="s">
        <v>7244</v>
      </c>
      <c r="C11">
        <v>2639297</v>
      </c>
      <c r="D11" s="195">
        <v>1</v>
      </c>
      <c r="E11" s="195">
        <v>3</v>
      </c>
      <c r="F11" s="195">
        <v>0</v>
      </c>
      <c r="G11" s="195">
        <v>0</v>
      </c>
      <c r="H11" s="195">
        <v>0</v>
      </c>
      <c r="I11" s="195">
        <v>0</v>
      </c>
      <c r="J11" s="195">
        <v>0</v>
      </c>
      <c r="K11" s="195">
        <v>0</v>
      </c>
      <c r="L11" s="195">
        <v>0</v>
      </c>
      <c r="M11" s="195">
        <v>0</v>
      </c>
      <c r="N11" s="195">
        <v>0</v>
      </c>
      <c r="O11" s="195">
        <v>0</v>
      </c>
    </row>
    <row r="12" spans="2:15" ht="12.75">
      <c r="B12" s="194"/>
      <c r="C12" s="195"/>
      <c r="D12" s="195"/>
      <c r="E12" s="195"/>
      <c r="F12" s="195"/>
      <c r="G12" s="195"/>
      <c r="H12" s="195"/>
      <c r="I12" s="195"/>
      <c r="J12" s="195"/>
      <c r="K12" s="195"/>
      <c r="L12" s="195"/>
      <c r="M12" s="195"/>
      <c r="N12" s="195"/>
      <c r="O12" s="195"/>
    </row>
    <row r="13" spans="2:15" ht="12.75">
      <c r="B13" s="194"/>
      <c r="C13" s="195"/>
      <c r="D13" s="195"/>
      <c r="E13" s="195"/>
      <c r="F13" s="195"/>
      <c r="G13" s="195"/>
      <c r="H13" s="195"/>
      <c r="I13" s="195"/>
      <c r="J13" s="195"/>
      <c r="K13" s="195"/>
      <c r="L13" s="195"/>
      <c r="M13" s="195"/>
      <c r="N13" s="195"/>
      <c r="O13" s="195"/>
    </row>
    <row r="14" spans="2:15" ht="12.75">
      <c r="B14" s="194"/>
      <c r="C14" s="195"/>
      <c r="D14" s="195"/>
      <c r="E14" s="195"/>
      <c r="F14" s="195"/>
      <c r="G14" s="195"/>
      <c r="H14" s="195"/>
      <c r="I14" s="195"/>
      <c r="J14" s="195"/>
      <c r="K14" s="195"/>
      <c r="L14" s="195"/>
      <c r="M14" s="195"/>
      <c r="N14" s="195"/>
      <c r="O14" s="195"/>
    </row>
    <row r="15" spans="2:15" ht="12.75">
      <c r="B15" s="194"/>
      <c r="C15" s="195"/>
      <c r="D15" s="195"/>
      <c r="E15" s="195"/>
      <c r="F15" s="195"/>
      <c r="G15" s="195"/>
      <c r="H15" s="195"/>
      <c r="I15" s="195"/>
      <c r="J15" s="195"/>
      <c r="K15" s="195"/>
      <c r="L15" s="195"/>
      <c r="M15" s="195"/>
      <c r="N15" s="195"/>
      <c r="O15" s="195"/>
    </row>
    <row r="16" spans="2:15" ht="12.75">
      <c r="B16" s="194"/>
      <c r="C16" s="195"/>
      <c r="D16" s="195"/>
      <c r="E16" s="195"/>
      <c r="F16" s="195"/>
      <c r="G16" s="195"/>
      <c r="H16" s="195"/>
      <c r="I16" s="195"/>
      <c r="J16" s="195"/>
      <c r="K16" s="195"/>
      <c r="L16" s="195"/>
      <c r="M16" s="195"/>
      <c r="N16" s="195"/>
      <c r="O16" s="195"/>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5">
    <mergeCell ref="B2:O2"/>
    <mergeCell ref="B3:O3"/>
    <mergeCell ref="B6:O6"/>
    <mergeCell ref="B9:B10"/>
    <mergeCell ref="D9:O9"/>
  </mergeCells>
  <conditionalFormatting sqref="B12:O1010 D11:O11">
    <cfRule type="cellIs" priority="2" dxfId="0" operator="equal" stopIfTrue="1">
      <formula>0</formula>
    </cfRule>
  </conditionalFormatting>
  <conditionalFormatting sqref="B12:B1010">
    <cfRule type="cellIs" priority="3" dxfId="0" operator="equal" stopIfTrue="1">
      <formula>0</formula>
    </cfRule>
  </conditionalFormatting>
  <conditionalFormatting sqref="B11">
    <cfRule type="cellIs" priority="1" dxfId="0" operator="equal" stopIfTrue="1">
      <formula>0</formula>
    </cfRule>
  </conditionalFormatting>
  <dataValidations count="1">
    <dataValidation type="whole" allowBlank="1" showInputMessage="1" showErrorMessage="1" promptTitle="Aplicativo de Informações" prompt="Digitar apenas números" sqref="D11:O1010 C12:C1010">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11">
    <tabColor indexed="10"/>
  </sheetPr>
  <dimension ref="B2:O1010"/>
  <sheetViews>
    <sheetView showGridLines="0" view="pageBreakPreview" zoomScale="60" workbookViewId="0" topLeftCell="A1">
      <selection activeCell="B11" sqref="B11"/>
    </sheetView>
  </sheetViews>
  <sheetFormatPr defaultColWidth="9.33203125" defaultRowHeight="12.75"/>
  <cols>
    <col min="1" max="1" width="14.5" style="0" customWidth="1"/>
    <col min="2" max="2" width="61.5" style="0" customWidth="1"/>
    <col min="3" max="3" width="22.66015625" style="0" customWidth="1"/>
    <col min="4" max="15" width="6.66015625" style="190" customWidth="1"/>
  </cols>
  <sheetData>
    <row r="1" ht="12.75"/>
    <row r="2" spans="2:15" ht="12.75">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c r="I2" s="227"/>
      <c r="J2" s="227"/>
      <c r="K2" s="227"/>
      <c r="L2" s="227"/>
      <c r="M2" s="227"/>
      <c r="N2" s="227"/>
      <c r="O2" s="227"/>
    </row>
    <row r="3" spans="2:15" ht="12.75">
      <c r="B3" s="237" t="str">
        <f>IF(SUM!$G$3="","",IF(SUM!$G$3="RECIFE","CIDADE DO RECIFE","MUNICÍPIO DE "&amp;UPPER(SUM!G3)))</f>
        <v>MUNICÍPIO DE IGUARACY</v>
      </c>
      <c r="C3" s="237"/>
      <c r="D3" s="237"/>
      <c r="E3" s="237"/>
      <c r="F3" s="237"/>
      <c r="G3" s="237"/>
      <c r="H3" s="237"/>
      <c r="I3" s="237"/>
      <c r="J3" s="237"/>
      <c r="K3" s="237"/>
      <c r="L3" s="237"/>
      <c r="M3" s="237"/>
      <c r="N3" s="237"/>
      <c r="O3" s="237"/>
    </row>
    <row r="4" spans="2:8" ht="17.4">
      <c r="B4" s="56"/>
      <c r="C4" s="56"/>
      <c r="D4" s="191"/>
      <c r="E4" s="191"/>
      <c r="F4" s="191"/>
      <c r="G4" s="191"/>
      <c r="H4" s="191"/>
    </row>
    <row r="5" spans="2:8" ht="17.4">
      <c r="B5" s="56"/>
      <c r="C5" s="56"/>
      <c r="D5" s="191"/>
      <c r="E5" s="191"/>
      <c r="F5" s="191"/>
      <c r="G5" s="191"/>
      <c r="H5" s="191"/>
    </row>
    <row r="6" spans="2:15" ht="15.75" customHeight="1">
      <c r="B6" s="246" t="s">
        <v>7207</v>
      </c>
      <c r="C6" s="246"/>
      <c r="D6" s="246"/>
      <c r="E6" s="246"/>
      <c r="F6" s="246"/>
      <c r="G6" s="246"/>
      <c r="H6" s="246"/>
      <c r="I6" s="246"/>
      <c r="J6" s="246"/>
      <c r="K6" s="246"/>
      <c r="L6" s="246"/>
      <c r="M6" s="246"/>
      <c r="N6" s="246"/>
      <c r="O6" s="246"/>
    </row>
    <row r="7" spans="4:15" ht="12.75">
      <c r="D7"/>
      <c r="E7"/>
      <c r="F7"/>
      <c r="G7"/>
      <c r="H7"/>
      <c r="I7"/>
      <c r="J7"/>
      <c r="K7"/>
      <c r="L7"/>
      <c r="M7"/>
      <c r="N7"/>
      <c r="O7"/>
    </row>
    <row r="9" spans="2:15" ht="12.75">
      <c r="B9" s="251" t="s">
        <v>7189</v>
      </c>
      <c r="C9" s="192" t="s">
        <v>7190</v>
      </c>
      <c r="D9" s="252" t="s">
        <v>7208</v>
      </c>
      <c r="E9" s="252"/>
      <c r="F9" s="252"/>
      <c r="G9" s="252"/>
      <c r="H9" s="252"/>
      <c r="I9" s="252"/>
      <c r="J9" s="252"/>
      <c r="K9" s="252"/>
      <c r="L9" s="252"/>
      <c r="M9" s="252"/>
      <c r="N9" s="252"/>
      <c r="O9" s="252"/>
    </row>
    <row r="10" spans="2:15" ht="12.75">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2.75">
      <c r="B11" s="194" t="s">
        <v>7244</v>
      </c>
      <c r="C11" s="195">
        <v>2639297</v>
      </c>
      <c r="D11" s="195">
        <v>400</v>
      </c>
      <c r="E11" s="195">
        <v>201</v>
      </c>
      <c r="F11" s="195">
        <v>103</v>
      </c>
      <c r="G11" s="195">
        <v>25</v>
      </c>
      <c r="H11" s="195">
        <v>25</v>
      </c>
      <c r="I11" s="195">
        <v>300</v>
      </c>
      <c r="J11" s="195">
        <v>400</v>
      </c>
      <c r="K11" s="195">
        <v>35</v>
      </c>
      <c r="L11" s="195">
        <v>15</v>
      </c>
      <c r="M11" s="195">
        <v>9</v>
      </c>
      <c r="N11" s="195">
        <v>28</v>
      </c>
      <c r="O11" s="195">
        <v>105</v>
      </c>
    </row>
    <row r="12" spans="2:15" ht="12.75">
      <c r="B12" s="194" t="s">
        <v>7245</v>
      </c>
      <c r="C12" s="183">
        <v>2713969</v>
      </c>
      <c r="D12" s="195">
        <v>25</v>
      </c>
      <c r="E12" s="195">
        <v>25</v>
      </c>
      <c r="F12" s="195">
        <v>28</v>
      </c>
      <c r="G12" s="195">
        <v>4</v>
      </c>
      <c r="H12" s="195">
        <v>8</v>
      </c>
      <c r="I12" s="195">
        <v>20</v>
      </c>
      <c r="J12" s="195">
        <v>35</v>
      </c>
      <c r="K12" s="195">
        <v>25</v>
      </c>
      <c r="L12" s="195">
        <v>5</v>
      </c>
      <c r="M12" s="195">
        <v>2</v>
      </c>
      <c r="N12" s="195">
        <v>2</v>
      </c>
      <c r="O12" s="195">
        <v>35</v>
      </c>
    </row>
    <row r="13" spans="2:15" ht="12.75">
      <c r="B13" s="194" t="s">
        <v>7246</v>
      </c>
      <c r="C13" s="183">
        <v>272965</v>
      </c>
      <c r="D13" s="195">
        <v>6</v>
      </c>
      <c r="E13" s="195">
        <v>5</v>
      </c>
      <c r="F13" s="195">
        <v>2</v>
      </c>
      <c r="G13" s="195">
        <v>1</v>
      </c>
      <c r="H13" s="195">
        <v>6</v>
      </c>
      <c r="I13" s="195">
        <v>1</v>
      </c>
      <c r="J13" s="195">
        <v>10</v>
      </c>
      <c r="K13" s="195">
        <v>5</v>
      </c>
      <c r="L13" s="195">
        <v>0</v>
      </c>
      <c r="M13" s="195">
        <v>0</v>
      </c>
      <c r="N13" s="195">
        <v>0</v>
      </c>
      <c r="O13" s="195">
        <v>15</v>
      </c>
    </row>
    <row r="14" spans="2:15" ht="12.75">
      <c r="B14" s="194"/>
      <c r="C14" s="195"/>
      <c r="D14" s="195"/>
      <c r="E14" s="195"/>
      <c r="F14" s="195"/>
      <c r="G14" s="195"/>
      <c r="H14" s="195"/>
      <c r="I14" s="195"/>
      <c r="J14" s="195"/>
      <c r="K14" s="195"/>
      <c r="L14" s="195"/>
      <c r="M14" s="195"/>
      <c r="N14" s="195"/>
      <c r="O14" s="195"/>
    </row>
    <row r="15" spans="2:15" ht="12.75">
      <c r="B15" s="194"/>
      <c r="C15" s="195"/>
      <c r="D15" s="195"/>
      <c r="E15" s="195"/>
      <c r="F15" s="195"/>
      <c r="G15" s="195"/>
      <c r="H15" s="195"/>
      <c r="I15" s="195"/>
      <c r="J15" s="195"/>
      <c r="K15" s="195"/>
      <c r="L15" s="195"/>
      <c r="M15" s="195"/>
      <c r="N15" s="195"/>
      <c r="O15" s="195"/>
    </row>
    <row r="16" spans="2:15" ht="12.75">
      <c r="B16" s="194"/>
      <c r="C16" s="195"/>
      <c r="D16" s="195"/>
      <c r="E16" s="195"/>
      <c r="F16" s="195"/>
      <c r="G16" s="195"/>
      <c r="H16" s="195"/>
      <c r="I16" s="195"/>
      <c r="J16" s="195"/>
      <c r="K16" s="195"/>
      <c r="L16" s="195"/>
      <c r="M16" s="195"/>
      <c r="N16" s="195"/>
      <c r="O16" s="195"/>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5">
    <mergeCell ref="B2:O2"/>
    <mergeCell ref="B3:O3"/>
    <mergeCell ref="B6:O6"/>
    <mergeCell ref="B9:B10"/>
    <mergeCell ref="D9:O9"/>
  </mergeCells>
  <conditionalFormatting sqref="C11:O11 B14:O1010 B12:B13 D12:O13">
    <cfRule type="cellIs" priority="2" dxfId="0" operator="equal" stopIfTrue="1">
      <formula>0</formula>
    </cfRule>
  </conditionalFormatting>
  <conditionalFormatting sqref="B12:B1010">
    <cfRule type="cellIs" priority="3" dxfId="0" operator="equal" stopIfTrue="1">
      <formula>0</formula>
    </cfRule>
  </conditionalFormatting>
  <conditionalFormatting sqref="C11:O11 B14:O1010 B12:B13 D12:O13">
    <cfRule type="cellIs" priority="4" dxfId="0" operator="equal" stopIfTrue="1">
      <formula>0</formula>
    </cfRule>
  </conditionalFormatting>
  <conditionalFormatting sqref="B12:B1010">
    <cfRule type="cellIs" priority="5" dxfId="0" operator="equal" stopIfTrue="1">
      <formula>0</formula>
    </cfRule>
  </conditionalFormatting>
  <conditionalFormatting sqref="B11">
    <cfRule type="cellIs" priority="1" dxfId="0" operator="equal" stopIfTrue="1">
      <formula>0</formula>
    </cfRule>
  </conditionalFormatting>
  <dataValidations count="1">
    <dataValidation type="whole" allowBlank="1" showInputMessage="1" showErrorMessage="1" promptTitle="Aplicativo de Informações" prompt="Digitar apenas números" sqref="D11:O1010 C14:C1010 C11">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16">
    <tabColor indexed="10"/>
  </sheetPr>
  <dimension ref="B2:O1010"/>
  <sheetViews>
    <sheetView showGridLines="0" view="pageBreakPreview" zoomScale="60" workbookViewId="0" topLeftCell="A1">
      <selection activeCell="C13" sqref="C13"/>
    </sheetView>
  </sheetViews>
  <sheetFormatPr defaultColWidth="9.33203125" defaultRowHeight="12.75"/>
  <cols>
    <col min="1" max="1" width="16.16015625" style="0" customWidth="1"/>
    <col min="2" max="2" width="62.16015625" style="0" customWidth="1"/>
    <col min="3" max="3" width="18" style="0" customWidth="1"/>
    <col min="4" max="15" width="7" style="190" customWidth="1"/>
  </cols>
  <sheetData>
    <row r="1" ht="12.75"/>
    <row r="2" spans="2:15" ht="12.75">
      <c r="B2" s="253" t="str">
        <f>"APLICATIVO DE INFORMAÇÕES MUNICIPAIS ESTRUTURADAS "&amp;BDValores!E3&amp;" - PRESTAÇÃO DE CONTAS DO PREFEITO MUNICIPAL"</f>
        <v>APLICATIVO DE INFORMAÇÕES MUNICIPAIS ESTRUTURADAS 2022 - PRESTAÇÃO DE CONTAS DO PREFEITO MUNICIPAL</v>
      </c>
      <c r="C2" s="253"/>
      <c r="D2" s="253"/>
      <c r="E2" s="253"/>
      <c r="F2" s="253"/>
      <c r="G2" s="253"/>
      <c r="H2" s="253"/>
      <c r="I2" s="253"/>
      <c r="J2" s="253"/>
      <c r="K2" s="253"/>
      <c r="L2" s="253"/>
      <c r="M2" s="253"/>
      <c r="N2" s="253"/>
      <c r="O2" s="253"/>
    </row>
    <row r="3" spans="2:15" ht="12.75">
      <c r="B3" s="254" t="str">
        <f>IF(SUM!$G$3="","",IF(SUM!$G$3="RECIFE","CIDADE DO RECIFE","MUNICÍPIO DE "&amp;UPPER(SUM!G3)))</f>
        <v>MUNICÍPIO DE IGUARACY</v>
      </c>
      <c r="C3" s="254"/>
      <c r="D3" s="254"/>
      <c r="E3" s="254"/>
      <c r="F3" s="254"/>
      <c r="G3" s="254"/>
      <c r="H3" s="254"/>
      <c r="I3" s="254"/>
      <c r="J3" s="254"/>
      <c r="K3" s="254"/>
      <c r="L3" s="254"/>
      <c r="M3" s="254"/>
      <c r="N3" s="254"/>
      <c r="O3" s="254"/>
    </row>
    <row r="4" spans="2:15" ht="21.75" customHeight="1">
      <c r="B4" s="196"/>
      <c r="C4" s="196"/>
      <c r="D4" s="197"/>
      <c r="E4" s="197"/>
      <c r="F4" s="197"/>
      <c r="G4" s="197"/>
      <c r="H4" s="197"/>
      <c r="I4" s="197"/>
      <c r="J4" s="197"/>
      <c r="K4" s="197"/>
      <c r="L4" s="197"/>
      <c r="M4" s="197"/>
      <c r="N4" s="197"/>
      <c r="O4" s="197"/>
    </row>
    <row r="5" spans="2:15" ht="21.75" customHeight="1">
      <c r="B5" s="196"/>
      <c r="C5" s="196"/>
      <c r="D5" s="197"/>
      <c r="E5" s="197"/>
      <c r="F5" s="197"/>
      <c r="G5" s="197"/>
      <c r="H5" s="197"/>
      <c r="I5" s="197"/>
      <c r="J5" s="197"/>
      <c r="K5" s="197"/>
      <c r="L5" s="197"/>
      <c r="M5" s="197"/>
      <c r="N5" s="197"/>
      <c r="O5" s="197"/>
    </row>
    <row r="6" spans="2:15" ht="15.6">
      <c r="B6" s="255" t="s">
        <v>7209</v>
      </c>
      <c r="C6" s="255"/>
      <c r="D6" s="255"/>
      <c r="E6" s="255"/>
      <c r="F6" s="255"/>
      <c r="G6" s="255"/>
      <c r="H6" s="255"/>
      <c r="I6" s="255"/>
      <c r="J6" s="255"/>
      <c r="K6" s="255"/>
      <c r="L6" s="255"/>
      <c r="M6" s="255"/>
      <c r="N6" s="255"/>
      <c r="O6" s="255"/>
    </row>
    <row r="9" spans="2:15" ht="12.75">
      <c r="B9" s="251" t="s">
        <v>7189</v>
      </c>
      <c r="C9" s="192" t="s">
        <v>7190</v>
      </c>
      <c r="D9" s="252" t="s">
        <v>7210</v>
      </c>
      <c r="E9" s="252"/>
      <c r="F9" s="252"/>
      <c r="G9" s="252"/>
      <c r="H9" s="252"/>
      <c r="I9" s="252"/>
      <c r="J9" s="252"/>
      <c r="K9" s="252"/>
      <c r="L9" s="252"/>
      <c r="M9" s="252"/>
      <c r="N9" s="252"/>
      <c r="O9" s="252"/>
    </row>
    <row r="10" spans="2:15" ht="13.8" thickBot="1">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4.4" thickBot="1">
      <c r="B11" s="194" t="s">
        <v>7245</v>
      </c>
      <c r="C11" s="195">
        <v>2713969</v>
      </c>
      <c r="D11" s="210" t="s">
        <v>662</v>
      </c>
      <c r="E11" s="211">
        <v>12</v>
      </c>
      <c r="F11" s="212">
        <v>2</v>
      </c>
      <c r="G11" s="212" t="s">
        <v>662</v>
      </c>
      <c r="H11" s="212" t="s">
        <v>662</v>
      </c>
      <c r="I11" s="212">
        <v>2</v>
      </c>
      <c r="J11" s="212">
        <v>58</v>
      </c>
      <c r="K11" s="212">
        <v>1</v>
      </c>
      <c r="L11" s="212" t="s">
        <v>662</v>
      </c>
      <c r="M11" s="212" t="s">
        <v>662</v>
      </c>
      <c r="N11" s="212" t="s">
        <v>662</v>
      </c>
      <c r="O11" s="212">
        <v>6</v>
      </c>
    </row>
    <row r="12" spans="2:15" ht="14.4" thickBot="1">
      <c r="B12" s="194" t="s">
        <v>7246</v>
      </c>
      <c r="C12" s="195">
        <v>272965</v>
      </c>
      <c r="D12" s="210" t="s">
        <v>662</v>
      </c>
      <c r="E12" s="211" t="s">
        <v>662</v>
      </c>
      <c r="F12" s="212" t="s">
        <v>662</v>
      </c>
      <c r="G12" s="212" t="s">
        <v>662</v>
      </c>
      <c r="H12" s="212" t="s">
        <v>662</v>
      </c>
      <c r="I12" s="212">
        <v>1</v>
      </c>
      <c r="J12" s="212" t="s">
        <v>662</v>
      </c>
      <c r="K12" s="212" t="s">
        <v>662</v>
      </c>
      <c r="L12" s="212" t="s">
        <v>662</v>
      </c>
      <c r="M12" s="212" t="s">
        <v>662</v>
      </c>
      <c r="N12" s="212" t="s">
        <v>662</v>
      </c>
      <c r="O12" s="212">
        <v>2</v>
      </c>
    </row>
    <row r="13" spans="2:15" ht="14.4" thickBot="1">
      <c r="B13" s="194" t="s">
        <v>7244</v>
      </c>
      <c r="C13" s="195">
        <v>2639297</v>
      </c>
      <c r="D13" s="210">
        <v>289</v>
      </c>
      <c r="E13" s="213">
        <v>432</v>
      </c>
      <c r="F13" s="212">
        <v>29</v>
      </c>
      <c r="G13" s="212">
        <v>3</v>
      </c>
      <c r="H13" s="212">
        <v>2</v>
      </c>
      <c r="I13" s="212">
        <v>98</v>
      </c>
      <c r="J13" s="212">
        <v>83</v>
      </c>
      <c r="K13" s="212">
        <v>6</v>
      </c>
      <c r="L13" s="212">
        <v>0</v>
      </c>
      <c r="M13" s="212">
        <v>0</v>
      </c>
      <c r="N13" s="214">
        <v>18</v>
      </c>
      <c r="O13" s="212">
        <v>36</v>
      </c>
    </row>
    <row r="14" spans="2:15" ht="12.75">
      <c r="B14" s="194"/>
      <c r="C14" s="195"/>
      <c r="D14" s="195"/>
      <c r="E14" s="195"/>
      <c r="F14" s="195"/>
      <c r="G14" s="195"/>
      <c r="H14" s="195"/>
      <c r="I14" s="195"/>
      <c r="J14" s="195"/>
      <c r="K14" s="195"/>
      <c r="L14" s="195"/>
      <c r="M14" s="195"/>
      <c r="N14" s="195"/>
      <c r="O14" s="195"/>
    </row>
    <row r="15" spans="2:15" ht="12.75">
      <c r="B15" s="194"/>
      <c r="C15" s="195"/>
      <c r="D15" s="195"/>
      <c r="E15" s="195"/>
      <c r="F15" s="195"/>
      <c r="G15" s="195"/>
      <c r="H15" s="195"/>
      <c r="I15" s="195"/>
      <c r="J15" s="195"/>
      <c r="K15" s="195"/>
      <c r="L15" s="195"/>
      <c r="M15" s="195"/>
      <c r="N15" s="195"/>
      <c r="O15" s="195"/>
    </row>
    <row r="16" spans="2:15" ht="12.75">
      <c r="B16" s="194"/>
      <c r="C16" s="195"/>
      <c r="D16" s="195"/>
      <c r="E16" s="195"/>
      <c r="F16" s="195"/>
      <c r="G16" s="195"/>
      <c r="H16" s="195"/>
      <c r="I16" s="195"/>
      <c r="J16" s="195"/>
      <c r="K16" s="195"/>
      <c r="L16" s="195"/>
      <c r="M16" s="195"/>
      <c r="N16" s="195"/>
      <c r="O16" s="195"/>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5">
    <mergeCell ref="B2:O2"/>
    <mergeCell ref="B3:O3"/>
    <mergeCell ref="B6:O6"/>
    <mergeCell ref="B9:B10"/>
    <mergeCell ref="D9:O9"/>
  </mergeCells>
  <conditionalFormatting sqref="B14:O1010 C11:C13">
    <cfRule type="cellIs" priority="6" dxfId="0" operator="equal" stopIfTrue="1">
      <formula>0</formula>
    </cfRule>
  </conditionalFormatting>
  <conditionalFormatting sqref="B14:O1010 C11:C13">
    <cfRule type="cellIs" priority="7" dxfId="0" operator="equal" stopIfTrue="1">
      <formula>0</formula>
    </cfRule>
  </conditionalFormatting>
  <conditionalFormatting sqref="B14:O1010 C11:C13">
    <cfRule type="cellIs" priority="8" dxfId="0" operator="equal" stopIfTrue="1">
      <formula>0</formula>
    </cfRule>
  </conditionalFormatting>
  <conditionalFormatting sqref="B14:B1010">
    <cfRule type="cellIs" priority="9" dxfId="0" operator="equal" stopIfTrue="1">
      <formula>0</formula>
    </cfRule>
  </conditionalFormatting>
  <conditionalFormatting sqref="B14:O1010 C11:C13">
    <cfRule type="cellIs" priority="10" dxfId="0" operator="equal" stopIfTrue="1">
      <formula>0</formula>
    </cfRule>
  </conditionalFormatting>
  <conditionalFormatting sqref="B14:B1010">
    <cfRule type="cellIs" priority="11" dxfId="0" operator="equal" stopIfTrue="1">
      <formula>0</formula>
    </cfRule>
  </conditionalFormatting>
  <conditionalFormatting sqref="B11:B12">
    <cfRule type="cellIs" priority="2" dxfId="0" operator="equal" stopIfTrue="1">
      <formula>0</formula>
    </cfRule>
  </conditionalFormatting>
  <conditionalFormatting sqref="B11:B12">
    <cfRule type="cellIs" priority="3" dxfId="0" operator="equal" stopIfTrue="1">
      <formula>0</formula>
    </cfRule>
  </conditionalFormatting>
  <conditionalFormatting sqref="B11:B12">
    <cfRule type="cellIs" priority="4" dxfId="0" operator="equal" stopIfTrue="1">
      <formula>0</formula>
    </cfRule>
  </conditionalFormatting>
  <conditionalFormatting sqref="B11:B12">
    <cfRule type="cellIs" priority="5" dxfId="0" operator="equal" stopIfTrue="1">
      <formula>0</formula>
    </cfRule>
  </conditionalFormatting>
  <conditionalFormatting sqref="B13">
    <cfRule type="cellIs" priority="1" dxfId="0" operator="equal" stopIfTrue="1">
      <formula>0</formula>
    </cfRule>
  </conditionalFormatting>
  <dataValidations count="1">
    <dataValidation type="whole" allowBlank="1" showInputMessage="1" showErrorMessage="1" promptTitle="Aplicativo de Informações" prompt="Digitar apenas números" sqref="C11:C1010 D14:O1010">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17">
    <tabColor indexed="10"/>
  </sheetPr>
  <dimension ref="B2:O1010"/>
  <sheetViews>
    <sheetView showGridLines="0" view="pageBreakPreview" zoomScale="60" workbookViewId="0" topLeftCell="A1">
      <selection activeCell="C12" sqref="C12"/>
    </sheetView>
  </sheetViews>
  <sheetFormatPr defaultColWidth="9.33203125" defaultRowHeight="12.75"/>
  <cols>
    <col min="1" max="1" width="16.16015625" style="0" customWidth="1"/>
    <col min="2" max="2" width="62.16015625" style="0" customWidth="1"/>
    <col min="3" max="3" width="18" style="0" customWidth="1"/>
    <col min="4" max="15" width="7" style="190" customWidth="1"/>
  </cols>
  <sheetData>
    <row r="1" ht="12.75"/>
    <row r="2" spans="2:15" ht="12.75">
      <c r="B2" s="253" t="str">
        <f>"APLICATIVO DE INFORMAÇÕES MUNICIPAIS ESTRUTURADAS "&amp;BDValores!E3&amp;" - PRESTAÇÃO DE CONTAS DO PREFEITO MUNICIPAL"</f>
        <v>APLICATIVO DE INFORMAÇÕES MUNICIPAIS ESTRUTURADAS 2022 - PRESTAÇÃO DE CONTAS DO PREFEITO MUNICIPAL</v>
      </c>
      <c r="C2" s="253"/>
      <c r="D2" s="253"/>
      <c r="E2" s="253"/>
      <c r="F2" s="253"/>
      <c r="G2" s="253"/>
      <c r="H2" s="253"/>
      <c r="I2" s="253"/>
      <c r="J2" s="253"/>
      <c r="K2" s="253"/>
      <c r="L2" s="253"/>
      <c r="M2" s="253"/>
      <c r="N2" s="253"/>
      <c r="O2" s="253"/>
    </row>
    <row r="3" spans="2:15" ht="12.75">
      <c r="B3" s="254" t="str">
        <f>IF(SUM!$G$3="","",IF(SUM!$G$3="RECIFE","CIDADE DO RECIFE","MUNICÍPIO DE "&amp;UPPER(SUM!G3)))</f>
        <v>MUNICÍPIO DE IGUARACY</v>
      </c>
      <c r="C3" s="254"/>
      <c r="D3" s="254"/>
      <c r="E3" s="254"/>
      <c r="F3" s="254"/>
      <c r="G3" s="254"/>
      <c r="H3" s="254"/>
      <c r="I3" s="254"/>
      <c r="J3" s="254"/>
      <c r="K3" s="254"/>
      <c r="L3" s="254"/>
      <c r="M3" s="254"/>
      <c r="N3" s="254"/>
      <c r="O3" s="254"/>
    </row>
    <row r="4" spans="2:15" ht="21.75" customHeight="1">
      <c r="B4" s="196"/>
      <c r="C4" s="196"/>
      <c r="D4" s="197"/>
      <c r="E4" s="197"/>
      <c r="F4" s="197"/>
      <c r="G4" s="197"/>
      <c r="H4" s="197"/>
      <c r="I4" s="197"/>
      <c r="J4" s="197"/>
      <c r="K4" s="197"/>
      <c r="L4" s="197"/>
      <c r="M4" s="197"/>
      <c r="N4" s="197"/>
      <c r="O4" s="197"/>
    </row>
    <row r="5" spans="2:15" ht="21.75" customHeight="1">
      <c r="B5" s="196"/>
      <c r="C5" s="196"/>
      <c r="D5" s="197"/>
      <c r="E5" s="197"/>
      <c r="F5" s="197"/>
      <c r="G5" s="197"/>
      <c r="H5" s="197"/>
      <c r="I5" s="197"/>
      <c r="J5" s="197"/>
      <c r="K5" s="197"/>
      <c r="L5" s="197"/>
      <c r="M5" s="197"/>
      <c r="N5" s="197"/>
      <c r="O5" s="197"/>
    </row>
    <row r="6" spans="2:15" ht="15.6">
      <c r="B6" s="255" t="s">
        <v>7211</v>
      </c>
      <c r="C6" s="255"/>
      <c r="D6" s="255"/>
      <c r="E6" s="255"/>
      <c r="F6" s="255"/>
      <c r="G6" s="255"/>
      <c r="H6" s="255"/>
      <c r="I6" s="255"/>
      <c r="J6" s="255"/>
      <c r="K6" s="255"/>
      <c r="L6" s="255"/>
      <c r="M6" s="255"/>
      <c r="N6" s="255"/>
      <c r="O6" s="255"/>
    </row>
    <row r="9" spans="2:15" ht="12.75">
      <c r="B9" s="251" t="s">
        <v>7189</v>
      </c>
      <c r="C9" s="192" t="s">
        <v>7190</v>
      </c>
      <c r="D9" s="252" t="s">
        <v>7212</v>
      </c>
      <c r="E9" s="252"/>
      <c r="F9" s="252"/>
      <c r="G9" s="252"/>
      <c r="H9" s="252"/>
      <c r="I9" s="252"/>
      <c r="J9" s="252"/>
      <c r="K9" s="252"/>
      <c r="L9" s="252"/>
      <c r="M9" s="252"/>
      <c r="N9" s="252"/>
      <c r="O9" s="252"/>
    </row>
    <row r="10" spans="2:15" ht="13.8" thickBot="1">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4.4" thickBot="1">
      <c r="B11" s="194" t="s">
        <v>7244</v>
      </c>
      <c r="C11" s="195">
        <v>2639297</v>
      </c>
      <c r="D11" s="210">
        <v>1</v>
      </c>
      <c r="E11" s="211">
        <v>2</v>
      </c>
      <c r="F11" s="212">
        <v>1</v>
      </c>
      <c r="G11" s="212">
        <v>0</v>
      </c>
      <c r="H11" s="212">
        <v>2</v>
      </c>
      <c r="I11" s="212">
        <v>5</v>
      </c>
      <c r="J11" s="212">
        <v>2</v>
      </c>
      <c r="K11" s="212">
        <v>1</v>
      </c>
      <c r="L11" s="212">
        <v>0</v>
      </c>
      <c r="M11" s="212">
        <v>0</v>
      </c>
      <c r="N11" s="212">
        <v>0</v>
      </c>
      <c r="O11" s="212">
        <v>0</v>
      </c>
    </row>
    <row r="12" spans="2:15" ht="14.4" thickBot="1">
      <c r="B12" s="194" t="s">
        <v>7247</v>
      </c>
      <c r="C12" s="195">
        <v>2428385</v>
      </c>
      <c r="D12" s="210">
        <v>1</v>
      </c>
      <c r="E12" s="211">
        <v>3</v>
      </c>
      <c r="F12" s="212">
        <v>0</v>
      </c>
      <c r="G12" s="212">
        <v>0</v>
      </c>
      <c r="H12" s="212">
        <v>2</v>
      </c>
      <c r="I12" s="212">
        <v>2</v>
      </c>
      <c r="J12" s="212">
        <v>2</v>
      </c>
      <c r="K12" s="212">
        <v>1</v>
      </c>
      <c r="L12" s="212">
        <v>0</v>
      </c>
      <c r="M12" s="212">
        <v>0</v>
      </c>
      <c r="N12" s="212">
        <v>0</v>
      </c>
      <c r="O12" s="212">
        <v>0</v>
      </c>
    </row>
    <row r="13" spans="2:15" ht="12.75">
      <c r="B13" s="194"/>
      <c r="C13" s="195"/>
      <c r="D13" s="195"/>
      <c r="E13" s="195"/>
      <c r="F13" s="195"/>
      <c r="G13" s="195"/>
      <c r="H13" s="195"/>
      <c r="I13" s="195"/>
      <c r="J13" s="195"/>
      <c r="K13" s="195"/>
      <c r="L13" s="195"/>
      <c r="M13" s="195"/>
      <c r="N13" s="195"/>
      <c r="O13" s="195"/>
    </row>
    <row r="14" spans="2:15" ht="12.75">
      <c r="B14" s="194"/>
      <c r="C14" s="195"/>
      <c r="D14" s="195"/>
      <c r="E14" s="195"/>
      <c r="F14" s="195"/>
      <c r="G14" s="195"/>
      <c r="H14" s="195"/>
      <c r="I14" s="195"/>
      <c r="J14" s="195"/>
      <c r="K14" s="195"/>
      <c r="L14" s="195"/>
      <c r="M14" s="195"/>
      <c r="N14" s="195"/>
      <c r="O14" s="195"/>
    </row>
    <row r="15" spans="2:15" ht="12.75">
      <c r="B15" s="194"/>
      <c r="C15" s="195"/>
      <c r="D15" s="195"/>
      <c r="E15" s="195"/>
      <c r="F15" s="195"/>
      <c r="G15" s="195"/>
      <c r="H15" s="195"/>
      <c r="I15" s="195"/>
      <c r="J15" s="195"/>
      <c r="K15" s="195"/>
      <c r="L15" s="195"/>
      <c r="M15" s="195"/>
      <c r="N15" s="195"/>
      <c r="O15" s="195"/>
    </row>
    <row r="16" spans="2:15" ht="12.75">
      <c r="B16" s="194"/>
      <c r="C16" s="195"/>
      <c r="D16" s="195"/>
      <c r="E16" s="195"/>
      <c r="F16" s="195"/>
      <c r="G16" s="195"/>
      <c r="H16" s="195"/>
      <c r="I16" s="195"/>
      <c r="J16" s="195"/>
      <c r="K16" s="195"/>
      <c r="L16" s="195"/>
      <c r="M16" s="195"/>
      <c r="N16" s="195"/>
      <c r="O16" s="195"/>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5">
    <mergeCell ref="B2:O2"/>
    <mergeCell ref="B3:O3"/>
    <mergeCell ref="B6:O6"/>
    <mergeCell ref="B9:B10"/>
    <mergeCell ref="D9:O9"/>
  </mergeCells>
  <conditionalFormatting sqref="B13:O1010 B12:C12">
    <cfRule type="cellIs" priority="6" dxfId="0" operator="equal" stopIfTrue="1">
      <formula>0</formula>
    </cfRule>
  </conditionalFormatting>
  <conditionalFormatting sqref="B13:O1010 B12:C12">
    <cfRule type="cellIs" priority="7" dxfId="0" operator="equal" stopIfTrue="1">
      <formula>0</formula>
    </cfRule>
  </conditionalFormatting>
  <conditionalFormatting sqref="B13:O1010 B12:C12">
    <cfRule type="cellIs" priority="8" dxfId="0" operator="equal" stopIfTrue="1">
      <formula>0</formula>
    </cfRule>
  </conditionalFormatting>
  <conditionalFormatting sqref="B13:O1010 B12:C12">
    <cfRule type="cellIs" priority="9" dxfId="0" operator="equal" stopIfTrue="1">
      <formula>0</formula>
    </cfRule>
  </conditionalFormatting>
  <conditionalFormatting sqref="B12:B1010">
    <cfRule type="cellIs" priority="10" dxfId="0" operator="equal" stopIfTrue="1">
      <formula>0</formula>
    </cfRule>
  </conditionalFormatting>
  <conditionalFormatting sqref="B13:O1010 B12:C12">
    <cfRule type="cellIs" priority="11" dxfId="0" operator="equal" stopIfTrue="1">
      <formula>0</formula>
    </cfRule>
  </conditionalFormatting>
  <conditionalFormatting sqref="B12:B1010">
    <cfRule type="cellIs" priority="12" dxfId="0" operator="equal" stopIfTrue="1">
      <formula>0</formula>
    </cfRule>
  </conditionalFormatting>
  <conditionalFormatting sqref="B11">
    <cfRule type="cellIs" priority="5" dxfId="0" operator="equal" stopIfTrue="1">
      <formula>0</formula>
    </cfRule>
  </conditionalFormatting>
  <conditionalFormatting sqref="C11">
    <cfRule type="cellIs" priority="1" dxfId="0" operator="equal" stopIfTrue="1">
      <formula>0</formula>
    </cfRule>
  </conditionalFormatting>
  <conditionalFormatting sqref="C11">
    <cfRule type="cellIs" priority="2" dxfId="0" operator="equal" stopIfTrue="1">
      <formula>0</formula>
    </cfRule>
  </conditionalFormatting>
  <conditionalFormatting sqref="C11">
    <cfRule type="cellIs" priority="3" dxfId="0" operator="equal" stopIfTrue="1">
      <formula>0</formula>
    </cfRule>
  </conditionalFormatting>
  <conditionalFormatting sqref="C11">
    <cfRule type="cellIs" priority="4" dxfId="0" operator="equal" stopIfTrue="1">
      <formula>0</formula>
    </cfRule>
  </conditionalFormatting>
  <dataValidations count="1">
    <dataValidation type="whole" allowBlank="1" showInputMessage="1" showErrorMessage="1" promptTitle="Aplicativo de Informações" prompt="Digitar apenas números" sqref="C11:C1010 D13:O1010">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21">
    <tabColor indexed="51"/>
  </sheetPr>
  <dimension ref="B3:J38"/>
  <sheetViews>
    <sheetView showGridLines="0" zoomScale="70" zoomScaleNormal="70" workbookViewId="0" topLeftCell="A2">
      <selection activeCell="AD97" sqref="AD97"/>
    </sheetView>
  </sheetViews>
  <sheetFormatPr defaultColWidth="9.33203125" defaultRowHeight="12.75"/>
  <cols>
    <col min="1" max="1" width="41" style="1" customWidth="1"/>
    <col min="2" max="2" width="144" style="1" customWidth="1"/>
    <col min="3" max="3" width="22.5" style="1" customWidth="1"/>
    <col min="4" max="9" width="9.33203125" style="1" customWidth="1"/>
    <col min="10" max="10" width="18.66015625" style="1" hidden="1" customWidth="1"/>
    <col min="11" max="16384" width="9.33203125" style="1" customWidth="1"/>
  </cols>
  <sheetData>
    <row r="1" ht="3.75" customHeight="1"/>
    <row r="2" ht="62.25" customHeight="1"/>
    <row r="3" spans="2:3" ht="12.75">
      <c r="B3" s="222" t="s">
        <v>2861</v>
      </c>
      <c r="C3" s="222"/>
    </row>
    <row r="4" spans="2:3" ht="12.75">
      <c r="B4" s="222" t="str">
        <f>"APLICATIVO DE INFORMAÇÕES MUNICIPAIS ESTRUTURADAS "&amp;BDValores!E3&amp;" (item "&amp;BDValores!E5&amp;" da Resolução TC "&amp;BDValores!E4&amp;")"</f>
        <v>APLICATIVO DE INFORMAÇÕES MUNICIPAIS ESTRUTURADAS 2022 (item 69 da Resolução TC 190/2022)</v>
      </c>
      <c r="C4" s="222"/>
    </row>
    <row r="6" spans="2:3" ht="57" customHeight="1">
      <c r="B6" s="223" t="s">
        <v>2862</v>
      </c>
      <c r="C6" s="223"/>
    </row>
    <row r="7" spans="2:3" ht="27" customHeight="1">
      <c r="B7" s="224" t="s">
        <v>2863</v>
      </c>
      <c r="C7" s="224"/>
    </row>
    <row r="8" spans="2:3" ht="12.75">
      <c r="B8" s="31"/>
      <c r="C8" s="32"/>
    </row>
    <row r="9" spans="2:3" ht="12.75">
      <c r="B9" s="33" t="s">
        <v>2864</v>
      </c>
      <c r="C9" s="34" t="s">
        <v>2865</v>
      </c>
    </row>
    <row r="10" ht="5.25" customHeight="1"/>
    <row r="11" spans="2:10" ht="12.75">
      <c r="B11" s="35" t="s">
        <v>2866</v>
      </c>
      <c r="C11" s="36" t="str">
        <f aca="true" t="shared" si="0" ref="C11:C38">IF(J11=TRUE,"CONCLUÍDO","INCOMPLETO")</f>
        <v>INCOMPLETO</v>
      </c>
      <c r="J11" s="37" t="b">
        <f aca="true" t="shared" si="1" ref="J11:J38">FALSE</f>
        <v>0</v>
      </c>
    </row>
    <row r="12" spans="2:10" ht="12.75">
      <c r="B12" s="35" t="s">
        <v>2867</v>
      </c>
      <c r="C12" s="36" t="str">
        <f t="shared" si="0"/>
        <v>INCOMPLETO</v>
      </c>
      <c r="J12" s="37" t="b">
        <f t="shared" si="1"/>
        <v>0</v>
      </c>
    </row>
    <row r="13" spans="2:10" ht="12.75">
      <c r="B13" s="35" t="s">
        <v>2868</v>
      </c>
      <c r="C13" s="36" t="str">
        <f t="shared" si="0"/>
        <v>INCOMPLETO</v>
      </c>
      <c r="J13" s="37" t="b">
        <f t="shared" si="1"/>
        <v>0</v>
      </c>
    </row>
    <row r="14" spans="2:10" ht="12.75">
      <c r="B14" s="35" t="s">
        <v>2869</v>
      </c>
      <c r="C14" s="36" t="str">
        <f t="shared" si="0"/>
        <v>INCOMPLETO</v>
      </c>
      <c r="J14" s="37" t="b">
        <f t="shared" si="1"/>
        <v>0</v>
      </c>
    </row>
    <row r="15" spans="2:10" ht="12.75">
      <c r="B15" s="35" t="s">
        <v>2870</v>
      </c>
      <c r="C15" s="36" t="str">
        <f t="shared" si="0"/>
        <v>INCOMPLETO</v>
      </c>
      <c r="J15" s="37" t="b">
        <f t="shared" si="1"/>
        <v>0</v>
      </c>
    </row>
    <row r="16" spans="2:10" ht="12.75">
      <c r="B16" s="35" t="s">
        <v>2871</v>
      </c>
      <c r="C16" s="36" t="str">
        <f t="shared" si="0"/>
        <v>INCOMPLETO</v>
      </c>
      <c r="J16" s="37" t="b">
        <f t="shared" si="1"/>
        <v>0</v>
      </c>
    </row>
    <row r="17" spans="2:10" ht="12.75">
      <c r="B17" s="35" t="s">
        <v>2872</v>
      </c>
      <c r="C17" s="36" t="str">
        <f t="shared" si="0"/>
        <v>INCOMPLETO</v>
      </c>
      <c r="J17" s="37" t="b">
        <f t="shared" si="1"/>
        <v>0</v>
      </c>
    </row>
    <row r="18" spans="2:10" ht="12.75">
      <c r="B18" s="35" t="s">
        <v>2873</v>
      </c>
      <c r="C18" s="36" t="str">
        <f t="shared" si="0"/>
        <v>INCOMPLETO</v>
      </c>
      <c r="J18" s="37" t="b">
        <f t="shared" si="1"/>
        <v>0</v>
      </c>
    </row>
    <row r="19" spans="2:10" ht="12.75">
      <c r="B19" s="35" t="s">
        <v>2874</v>
      </c>
      <c r="C19" s="36" t="str">
        <f t="shared" si="0"/>
        <v>INCOMPLETO</v>
      </c>
      <c r="J19" s="37" t="b">
        <f t="shared" si="1"/>
        <v>0</v>
      </c>
    </row>
    <row r="20" spans="2:10" ht="12.75">
      <c r="B20" s="35" t="s">
        <v>2875</v>
      </c>
      <c r="C20" s="36" t="str">
        <f t="shared" si="0"/>
        <v>INCOMPLETO</v>
      </c>
      <c r="J20" s="37" t="b">
        <f t="shared" si="1"/>
        <v>0</v>
      </c>
    </row>
    <row r="21" spans="2:10" ht="12.75">
      <c r="B21" s="35" t="s">
        <v>2876</v>
      </c>
      <c r="C21" s="36" t="str">
        <f t="shared" si="0"/>
        <v>INCOMPLETO</v>
      </c>
      <c r="J21" s="37" t="b">
        <f t="shared" si="1"/>
        <v>0</v>
      </c>
    </row>
    <row r="22" spans="2:10" ht="12.75">
      <c r="B22" s="35" t="s">
        <v>2877</v>
      </c>
      <c r="C22" s="36" t="str">
        <f t="shared" si="0"/>
        <v>INCOMPLETO</v>
      </c>
      <c r="J22" s="37" t="b">
        <f t="shared" si="1"/>
        <v>0</v>
      </c>
    </row>
    <row r="23" spans="2:10" ht="12.75">
      <c r="B23" s="35" t="s">
        <v>2878</v>
      </c>
      <c r="C23" s="36" t="str">
        <f t="shared" si="0"/>
        <v>INCOMPLETO</v>
      </c>
      <c r="J23" s="37" t="b">
        <f t="shared" si="1"/>
        <v>0</v>
      </c>
    </row>
    <row r="24" spans="2:10" ht="12.75">
      <c r="B24" s="35" t="s">
        <v>2879</v>
      </c>
      <c r="C24" s="36" t="str">
        <f t="shared" si="0"/>
        <v>INCOMPLETO</v>
      </c>
      <c r="J24" s="37" t="b">
        <f t="shared" si="1"/>
        <v>0</v>
      </c>
    </row>
    <row r="25" spans="2:10" ht="12.75">
      <c r="B25" s="35" t="s">
        <v>2880</v>
      </c>
      <c r="C25" s="36" t="str">
        <f t="shared" si="0"/>
        <v>INCOMPLETO</v>
      </c>
      <c r="J25" s="37" t="b">
        <f t="shared" si="1"/>
        <v>0</v>
      </c>
    </row>
    <row r="26" spans="2:10" ht="12.75">
      <c r="B26" s="35" t="s">
        <v>2881</v>
      </c>
      <c r="C26" s="36" t="str">
        <f t="shared" si="0"/>
        <v>INCOMPLETO</v>
      </c>
      <c r="J26" s="37" t="b">
        <f t="shared" si="1"/>
        <v>0</v>
      </c>
    </row>
    <row r="27" spans="2:10" ht="12.75">
      <c r="B27" s="35" t="s">
        <v>2882</v>
      </c>
      <c r="C27" s="36" t="str">
        <f t="shared" si="0"/>
        <v>INCOMPLETO</v>
      </c>
      <c r="J27" s="37" t="b">
        <f t="shared" si="1"/>
        <v>0</v>
      </c>
    </row>
    <row r="28" spans="2:10" ht="12.75">
      <c r="B28" s="35" t="s">
        <v>2883</v>
      </c>
      <c r="C28" s="36" t="str">
        <f t="shared" si="0"/>
        <v>INCOMPLETO</v>
      </c>
      <c r="J28" s="37" t="b">
        <f t="shared" si="1"/>
        <v>0</v>
      </c>
    </row>
    <row r="29" spans="2:10" ht="12.75">
      <c r="B29" s="35" t="s">
        <v>2884</v>
      </c>
      <c r="C29" s="36" t="str">
        <f t="shared" si="0"/>
        <v>INCOMPLETO</v>
      </c>
      <c r="J29" s="37" t="b">
        <f t="shared" si="1"/>
        <v>0</v>
      </c>
    </row>
    <row r="30" spans="2:10" ht="12.75">
      <c r="B30" s="38" t="s">
        <v>2885</v>
      </c>
      <c r="C30" s="36" t="str">
        <f t="shared" si="0"/>
        <v>INCOMPLETO</v>
      </c>
      <c r="J30" s="37" t="b">
        <f t="shared" si="1"/>
        <v>0</v>
      </c>
    </row>
    <row r="31" spans="2:10" ht="12.75">
      <c r="B31" s="38" t="s">
        <v>2886</v>
      </c>
      <c r="C31" s="36" t="str">
        <f t="shared" si="0"/>
        <v>INCOMPLETO</v>
      </c>
      <c r="J31" s="37" t="b">
        <f t="shared" si="1"/>
        <v>0</v>
      </c>
    </row>
    <row r="32" spans="2:10" ht="12.75">
      <c r="B32" s="38" t="s">
        <v>2887</v>
      </c>
      <c r="C32" s="36" t="str">
        <f t="shared" si="0"/>
        <v>INCOMPLETO</v>
      </c>
      <c r="J32" s="37" t="b">
        <f t="shared" si="1"/>
        <v>0</v>
      </c>
    </row>
    <row r="33" spans="2:10" ht="12.75">
      <c r="B33" s="38" t="s">
        <v>2888</v>
      </c>
      <c r="C33" s="36" t="str">
        <f t="shared" si="0"/>
        <v>INCOMPLETO</v>
      </c>
      <c r="J33" s="37" t="b">
        <f t="shared" si="1"/>
        <v>0</v>
      </c>
    </row>
    <row r="34" spans="2:10" ht="12.75">
      <c r="B34" s="38" t="s">
        <v>2889</v>
      </c>
      <c r="C34" s="36" t="str">
        <f t="shared" si="0"/>
        <v>INCOMPLETO</v>
      </c>
      <c r="J34" s="37" t="b">
        <f t="shared" si="1"/>
        <v>0</v>
      </c>
    </row>
    <row r="35" spans="2:10" ht="12.75">
      <c r="B35" s="38" t="s">
        <v>2890</v>
      </c>
      <c r="C35" s="36" t="str">
        <f t="shared" si="0"/>
        <v>INCOMPLETO</v>
      </c>
      <c r="J35" s="37" t="b">
        <f t="shared" si="1"/>
        <v>0</v>
      </c>
    </row>
    <row r="36" spans="2:10" ht="12.75">
      <c r="B36" s="38" t="s">
        <v>2891</v>
      </c>
      <c r="C36" s="36" t="str">
        <f t="shared" si="0"/>
        <v>INCOMPLETO</v>
      </c>
      <c r="J36" s="37" t="b">
        <f t="shared" si="1"/>
        <v>0</v>
      </c>
    </row>
    <row r="37" spans="2:10" ht="12.75">
      <c r="B37" s="38" t="s">
        <v>2892</v>
      </c>
      <c r="C37" s="36" t="str">
        <f t="shared" si="0"/>
        <v>INCOMPLETO</v>
      </c>
      <c r="J37" s="37" t="b">
        <f t="shared" si="1"/>
        <v>0</v>
      </c>
    </row>
    <row r="38" spans="2:10" ht="12.75">
      <c r="B38" s="38" t="s">
        <v>2893</v>
      </c>
      <c r="C38" s="36" t="str">
        <f t="shared" si="0"/>
        <v>INCOMPLETO</v>
      </c>
      <c r="J38" s="39" t="b">
        <f t="shared" si="1"/>
        <v>0</v>
      </c>
    </row>
  </sheetData>
  <sheetProtection password="C1DA" sheet="1" objects="1" scenarios="1" selectLockedCells="1"/>
  <mergeCells count="4">
    <mergeCell ref="B3:C3"/>
    <mergeCell ref="B4:C4"/>
    <mergeCell ref="B6:C6"/>
    <mergeCell ref="B7:C7"/>
  </mergeCells>
  <conditionalFormatting sqref="C11:C37">
    <cfRule type="expression" priority="1" dxfId="140" stopIfTrue="1">
      <formula>J11=FALSE</formula>
    </cfRule>
    <cfRule type="expression" priority="2" dxfId="139" stopIfTrue="1">
      <formula>J11=TRUE</formula>
    </cfRule>
  </conditionalFormatting>
  <conditionalFormatting sqref="C27">
    <cfRule type="expression" priority="3" dxfId="140" stopIfTrue="1">
      <formula>J30=FALSE</formula>
    </cfRule>
    <cfRule type="expression" priority="4" dxfId="139" stopIfTrue="1">
      <formula>J30=TRUE</formula>
    </cfRule>
  </conditionalFormatting>
  <conditionalFormatting sqref="C27">
    <cfRule type="expression" priority="5" dxfId="140" stopIfTrue="1">
      <formula>J27=FALSE</formula>
    </cfRule>
    <cfRule type="expression" priority="6" dxfId="139" stopIfTrue="1">
      <formula>J27=TRUE</formula>
    </cfRule>
  </conditionalFormatting>
  <conditionalFormatting sqref="C38">
    <cfRule type="expression" priority="7" dxfId="140" stopIfTrue="1">
      <formula>J38=FALSE</formula>
    </cfRule>
    <cfRule type="expression" priority="8" dxfId="139" stopIfTrue="1">
      <formula>J38=TRUE</formula>
    </cfRule>
  </conditionalFormatting>
  <printOptions/>
  <pageMargins left="0.5118055555555556" right="0.5118055555555556" top="0.7875" bottom="0.7875" header="0.5118110236220472" footer="0.5118110236220472"/>
  <pageSetup horizontalDpi="300" verticalDpi="300" orientation="landscape" paperSize="9"/>
  <drawing r:id="rId2"/>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28">
    <tabColor indexed="10"/>
  </sheetPr>
  <dimension ref="B2:O1010"/>
  <sheetViews>
    <sheetView showGridLines="0" view="pageBreakPreview" zoomScale="60" workbookViewId="0" topLeftCell="A1">
      <selection activeCell="C14" sqref="C14"/>
    </sheetView>
  </sheetViews>
  <sheetFormatPr defaultColWidth="9.33203125" defaultRowHeight="12.75"/>
  <cols>
    <col min="1" max="1" width="16.16015625" style="0" customWidth="1"/>
    <col min="2" max="2" width="62.16015625" style="0" customWidth="1"/>
    <col min="3" max="3" width="18" style="0" customWidth="1"/>
    <col min="4" max="15" width="7" style="190" customWidth="1"/>
  </cols>
  <sheetData>
    <row r="1" ht="12.75"/>
    <row r="2" spans="2:15" ht="12.75">
      <c r="B2" s="253" t="str">
        <f>"APLICATIVO DE INFORMAÇÕES MUNICIPAIS ESTRUTURADAS "&amp;BDValores!E3&amp;" - PRESTAÇÃO DE CONTAS DO PREFEITO MUNICIPAL"</f>
        <v>APLICATIVO DE INFORMAÇÕES MUNICIPAIS ESTRUTURADAS 2022 - PRESTAÇÃO DE CONTAS DO PREFEITO MUNICIPAL</v>
      </c>
      <c r="C2" s="253"/>
      <c r="D2" s="253"/>
      <c r="E2" s="253"/>
      <c r="F2" s="253"/>
      <c r="G2" s="253"/>
      <c r="H2" s="253"/>
      <c r="I2" s="253"/>
      <c r="J2" s="253"/>
      <c r="K2" s="253"/>
      <c r="L2" s="253"/>
      <c r="M2" s="253"/>
      <c r="N2" s="253"/>
      <c r="O2" s="253"/>
    </row>
    <row r="3" spans="2:15" ht="12.75">
      <c r="B3" s="254" t="str">
        <f>IF(SUM!$G$3="","",IF(SUM!$G$3="RECIFE","CIDADE DO RECIFE","MUNICÍPIO DE "&amp;UPPER(SUM!G3)))</f>
        <v>MUNICÍPIO DE IGUARACY</v>
      </c>
      <c r="C3" s="254"/>
      <c r="D3" s="254"/>
      <c r="E3" s="254"/>
      <c r="F3" s="254"/>
      <c r="G3" s="254"/>
      <c r="H3" s="254"/>
      <c r="I3" s="254"/>
      <c r="J3" s="254"/>
      <c r="K3" s="254"/>
      <c r="L3" s="254"/>
      <c r="M3" s="254"/>
      <c r="N3" s="254"/>
      <c r="O3" s="254"/>
    </row>
    <row r="4" spans="2:15" ht="21.75" customHeight="1">
      <c r="B4" s="196"/>
      <c r="C4" s="196"/>
      <c r="D4" s="197"/>
      <c r="E4" s="197"/>
      <c r="F4" s="197"/>
      <c r="G4" s="197"/>
      <c r="H4" s="197"/>
      <c r="I4" s="197"/>
      <c r="J4" s="197"/>
      <c r="K4" s="197"/>
      <c r="L4" s="197"/>
      <c r="M4" s="197"/>
      <c r="N4" s="197"/>
      <c r="O4" s="197"/>
    </row>
    <row r="5" spans="2:15" ht="21.75" customHeight="1">
      <c r="B5" s="196"/>
      <c r="C5" s="196"/>
      <c r="D5" s="197"/>
      <c r="E5" s="197"/>
      <c r="F5" s="197"/>
      <c r="G5" s="197"/>
      <c r="H5" s="197"/>
      <c r="I5" s="197"/>
      <c r="J5" s="197"/>
      <c r="K5" s="197"/>
      <c r="L5" s="197"/>
      <c r="M5" s="197"/>
      <c r="N5" s="197"/>
      <c r="O5" s="197"/>
    </row>
    <row r="6" spans="2:15" ht="15.6">
      <c r="B6" s="255" t="s">
        <v>7213</v>
      </c>
      <c r="C6" s="255"/>
      <c r="D6" s="255"/>
      <c r="E6" s="255"/>
      <c r="F6" s="255"/>
      <c r="G6" s="255"/>
      <c r="H6" s="255"/>
      <c r="I6" s="255"/>
      <c r="J6" s="255"/>
      <c r="K6" s="255"/>
      <c r="L6" s="255"/>
      <c r="M6" s="255"/>
      <c r="N6" s="255"/>
      <c r="O6" s="255"/>
    </row>
    <row r="9" spans="2:15" ht="12.75">
      <c r="B9" s="251" t="s">
        <v>7189</v>
      </c>
      <c r="C9" s="192" t="s">
        <v>7190</v>
      </c>
      <c r="D9" s="252" t="s">
        <v>7214</v>
      </c>
      <c r="E9" s="252"/>
      <c r="F9" s="252"/>
      <c r="G9" s="252"/>
      <c r="H9" s="252"/>
      <c r="I9" s="252"/>
      <c r="J9" s="252"/>
      <c r="K9" s="252"/>
      <c r="L9" s="252"/>
      <c r="M9" s="252"/>
      <c r="N9" s="252"/>
      <c r="O9" s="252"/>
    </row>
    <row r="10" spans="2:15" ht="13.8" thickBot="1">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2.75">
      <c r="B11" s="220" t="s">
        <v>7248</v>
      </c>
      <c r="C11" s="195">
        <v>2639297</v>
      </c>
      <c r="D11" s="256">
        <v>45</v>
      </c>
      <c r="E11" s="256">
        <v>106</v>
      </c>
      <c r="F11" s="258">
        <v>87</v>
      </c>
      <c r="G11" s="258">
        <v>60</v>
      </c>
      <c r="H11" s="258">
        <v>67</v>
      </c>
      <c r="I11" s="258">
        <v>109</v>
      </c>
      <c r="J11" s="258">
        <v>64</v>
      </c>
      <c r="K11" s="258">
        <v>12</v>
      </c>
      <c r="L11" s="258" t="s">
        <v>662</v>
      </c>
      <c r="M11" s="258">
        <v>15</v>
      </c>
      <c r="N11" s="258">
        <v>14</v>
      </c>
      <c r="O11" s="258">
        <v>2</v>
      </c>
    </row>
    <row r="12" spans="2:15" ht="13.8" thickBot="1">
      <c r="B12" s="194"/>
      <c r="C12" s="195"/>
      <c r="D12" s="257"/>
      <c r="E12" s="257"/>
      <c r="F12" s="259"/>
      <c r="G12" s="259"/>
      <c r="H12" s="259"/>
      <c r="I12" s="259"/>
      <c r="J12" s="259"/>
      <c r="K12" s="259"/>
      <c r="L12" s="259"/>
      <c r="M12" s="259"/>
      <c r="N12" s="259"/>
      <c r="O12" s="259"/>
    </row>
    <row r="13" spans="2:15" ht="14.4" thickBot="1">
      <c r="B13" s="216" t="s">
        <v>7249</v>
      </c>
      <c r="C13" s="195">
        <v>582</v>
      </c>
      <c r="D13" s="210" t="s">
        <v>662</v>
      </c>
      <c r="E13" s="211" t="s">
        <v>662</v>
      </c>
      <c r="F13" s="212" t="s">
        <v>662</v>
      </c>
      <c r="G13" s="212" t="s">
        <v>662</v>
      </c>
      <c r="H13" s="212">
        <v>1</v>
      </c>
      <c r="I13" s="212" t="s">
        <v>662</v>
      </c>
      <c r="J13" s="212" t="s">
        <v>662</v>
      </c>
      <c r="K13" s="212" t="s">
        <v>662</v>
      </c>
      <c r="L13" s="212" t="s">
        <v>662</v>
      </c>
      <c r="M13" s="212" t="s">
        <v>662</v>
      </c>
      <c r="N13" s="212" t="s">
        <v>662</v>
      </c>
      <c r="O13" s="212" t="s">
        <v>662</v>
      </c>
    </row>
    <row r="14" spans="2:15" ht="14.4" thickBot="1">
      <c r="B14" s="217" t="s">
        <v>7250</v>
      </c>
      <c r="C14" s="195">
        <v>2428385</v>
      </c>
      <c r="D14" s="218" t="s">
        <v>662</v>
      </c>
      <c r="E14" s="219">
        <v>1</v>
      </c>
      <c r="F14" s="215" t="s">
        <v>662</v>
      </c>
      <c r="G14" s="215">
        <v>1</v>
      </c>
      <c r="H14" s="215" t="s">
        <v>662</v>
      </c>
      <c r="I14" s="215" t="s">
        <v>662</v>
      </c>
      <c r="J14" s="215">
        <v>1</v>
      </c>
      <c r="K14" s="215" t="s">
        <v>662</v>
      </c>
      <c r="L14" s="215" t="s">
        <v>662</v>
      </c>
      <c r="M14" s="215" t="s">
        <v>662</v>
      </c>
      <c r="N14" s="215" t="s">
        <v>662</v>
      </c>
      <c r="O14" s="215" t="s">
        <v>662</v>
      </c>
    </row>
    <row r="15" spans="2:15" ht="14.4" thickBot="1">
      <c r="B15" s="217" t="s">
        <v>7251</v>
      </c>
      <c r="C15" s="195">
        <v>272965</v>
      </c>
      <c r="D15" s="218" t="s">
        <v>662</v>
      </c>
      <c r="E15" s="219" t="s">
        <v>662</v>
      </c>
      <c r="F15" s="215">
        <v>3</v>
      </c>
      <c r="G15" s="215" t="s">
        <v>662</v>
      </c>
      <c r="H15" s="215" t="s">
        <v>662</v>
      </c>
      <c r="I15" s="215" t="s">
        <v>662</v>
      </c>
      <c r="J15" s="215" t="s">
        <v>662</v>
      </c>
      <c r="K15" s="215" t="s">
        <v>662</v>
      </c>
      <c r="L15" s="215" t="s">
        <v>662</v>
      </c>
      <c r="M15" s="215" t="s">
        <v>662</v>
      </c>
      <c r="N15" s="215" t="s">
        <v>662</v>
      </c>
      <c r="O15" s="215" t="s">
        <v>662</v>
      </c>
    </row>
    <row r="16" spans="2:15" ht="14.4" thickBot="1">
      <c r="B16" s="217" t="s">
        <v>7252</v>
      </c>
      <c r="C16" s="195">
        <v>1120</v>
      </c>
      <c r="D16" s="218" t="s">
        <v>662</v>
      </c>
      <c r="E16" s="219" t="s">
        <v>662</v>
      </c>
      <c r="F16" s="215">
        <v>1</v>
      </c>
      <c r="G16" s="215" t="s">
        <v>662</v>
      </c>
      <c r="H16" s="215">
        <v>1</v>
      </c>
      <c r="I16" s="215" t="s">
        <v>662</v>
      </c>
      <c r="J16" s="215" t="s">
        <v>662</v>
      </c>
      <c r="K16" s="215" t="s">
        <v>662</v>
      </c>
      <c r="L16" s="215" t="s">
        <v>662</v>
      </c>
      <c r="M16" s="215" t="s">
        <v>662</v>
      </c>
      <c r="N16" s="215" t="s">
        <v>662</v>
      </c>
      <c r="O16" s="215" t="s">
        <v>662</v>
      </c>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17">
    <mergeCell ref="O11:O12"/>
    <mergeCell ref="I11:I12"/>
    <mergeCell ref="J11:J12"/>
    <mergeCell ref="K11:K12"/>
    <mergeCell ref="L11:L12"/>
    <mergeCell ref="M11:M12"/>
    <mergeCell ref="N11:N12"/>
    <mergeCell ref="B2:O2"/>
    <mergeCell ref="B3:O3"/>
    <mergeCell ref="B6:O6"/>
    <mergeCell ref="B9:B10"/>
    <mergeCell ref="D9:O9"/>
    <mergeCell ref="D11:D12"/>
    <mergeCell ref="E11:E12"/>
    <mergeCell ref="F11:F12"/>
    <mergeCell ref="G11:G12"/>
    <mergeCell ref="H11:H12"/>
  </mergeCells>
  <conditionalFormatting sqref="B17:O1010 B12:C12 C11 C13:C16">
    <cfRule type="cellIs" priority="1" dxfId="0" operator="equal" stopIfTrue="1">
      <formula>0</formula>
    </cfRule>
  </conditionalFormatting>
  <conditionalFormatting sqref="B17:O1010 B12:C12 C11 C13:C16">
    <cfRule type="cellIs" priority="2" dxfId="0" operator="equal" stopIfTrue="1">
      <formula>0</formula>
    </cfRule>
  </conditionalFormatting>
  <conditionalFormatting sqref="B17:O1010 B12:C12 C11 C13:C16">
    <cfRule type="cellIs" priority="3" dxfId="0" operator="equal" stopIfTrue="1">
      <formula>0</formula>
    </cfRule>
  </conditionalFormatting>
  <conditionalFormatting sqref="B17:O1010 B12:C12 C11 C13:C16">
    <cfRule type="cellIs" priority="4" dxfId="0" operator="equal" stopIfTrue="1">
      <formula>0</formula>
    </cfRule>
  </conditionalFormatting>
  <conditionalFormatting sqref="B17:O1010 B12:C12 C11 C13:C16">
    <cfRule type="cellIs" priority="5" dxfId="0" operator="equal" stopIfTrue="1">
      <formula>0</formula>
    </cfRule>
  </conditionalFormatting>
  <conditionalFormatting sqref="B12 B17:B1010">
    <cfRule type="cellIs" priority="6" dxfId="0" operator="equal" stopIfTrue="1">
      <formula>0</formula>
    </cfRule>
  </conditionalFormatting>
  <conditionalFormatting sqref="B17:O1010 B12:C12 C11 C13:C16">
    <cfRule type="cellIs" priority="7" dxfId="0" operator="equal" stopIfTrue="1">
      <formula>0</formula>
    </cfRule>
  </conditionalFormatting>
  <conditionalFormatting sqref="B12 B17:B1010">
    <cfRule type="cellIs" priority="8" dxfId="0" operator="equal" stopIfTrue="1">
      <formula>0</formula>
    </cfRule>
  </conditionalFormatting>
  <dataValidations count="1">
    <dataValidation type="whole" allowBlank="1" showInputMessage="1" showErrorMessage="1" promptTitle="Aplicativo de Informações" prompt="Digitar apenas números" sqref="C11:C1010 D17:O1010">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29">
    <tabColor indexed="10"/>
  </sheetPr>
  <dimension ref="B2:O1010"/>
  <sheetViews>
    <sheetView showGridLines="0" view="pageBreakPreview" zoomScale="60" workbookViewId="0" topLeftCell="A1">
      <selection activeCell="C14" sqref="C14"/>
    </sheetView>
  </sheetViews>
  <sheetFormatPr defaultColWidth="9.33203125" defaultRowHeight="12.75"/>
  <cols>
    <col min="1" max="1" width="16.16015625" style="0" customWidth="1"/>
    <col min="2" max="2" width="62.16015625" style="0" customWidth="1"/>
    <col min="3" max="3" width="18" style="0" customWidth="1"/>
    <col min="4" max="15" width="7" style="190" customWidth="1"/>
  </cols>
  <sheetData>
    <row r="1" ht="12.75"/>
    <row r="2" spans="2:15" ht="12.75">
      <c r="B2" s="253" t="str">
        <f>"APLICATIVO DE INFORMAÇÕES MUNICIPAIS ESTRUTURADAS "&amp;BDValores!E3&amp;" - PRESTAÇÃO DE CONTAS DO PREFEITO MUNICIPAL"</f>
        <v>APLICATIVO DE INFORMAÇÕES MUNICIPAIS ESTRUTURADAS 2022 - PRESTAÇÃO DE CONTAS DO PREFEITO MUNICIPAL</v>
      </c>
      <c r="C2" s="253"/>
      <c r="D2" s="253"/>
      <c r="E2" s="253"/>
      <c r="F2" s="253"/>
      <c r="G2" s="253"/>
      <c r="H2" s="253"/>
      <c r="I2" s="253"/>
      <c r="J2" s="253"/>
      <c r="K2" s="253"/>
      <c r="L2" s="253"/>
      <c r="M2" s="253"/>
      <c r="N2" s="253"/>
      <c r="O2" s="253"/>
    </row>
    <row r="3" spans="2:15" ht="12.75">
      <c r="B3" s="254" t="str">
        <f>IF(SUM!$G$3="","",IF(SUM!$G$3="RECIFE","CIDADE DO RECIFE","MUNICÍPIO DE "&amp;UPPER(SUM!G3)))</f>
        <v>MUNICÍPIO DE IGUARACY</v>
      </c>
      <c r="C3" s="254"/>
      <c r="D3" s="254"/>
      <c r="E3" s="254"/>
      <c r="F3" s="254"/>
      <c r="G3" s="254"/>
      <c r="H3" s="254"/>
      <c r="I3" s="254"/>
      <c r="J3" s="254"/>
      <c r="K3" s="254"/>
      <c r="L3" s="254"/>
      <c r="M3" s="254"/>
      <c r="N3" s="254"/>
      <c r="O3" s="254"/>
    </row>
    <row r="4" spans="2:15" ht="21.75" customHeight="1">
      <c r="B4" s="196"/>
      <c r="C4" s="196"/>
      <c r="D4" s="197"/>
      <c r="E4" s="197"/>
      <c r="F4" s="197"/>
      <c r="G4" s="197"/>
      <c r="H4" s="197"/>
      <c r="I4" s="197"/>
      <c r="J4" s="197"/>
      <c r="K4" s="197"/>
      <c r="L4" s="197"/>
      <c r="M4" s="197"/>
      <c r="N4" s="197"/>
      <c r="O4" s="197"/>
    </row>
    <row r="5" spans="2:15" ht="21.75" customHeight="1">
      <c r="B5" s="196"/>
      <c r="C5" s="196"/>
      <c r="D5" s="197"/>
      <c r="E5" s="197"/>
      <c r="F5" s="197"/>
      <c r="G5" s="197"/>
      <c r="H5" s="197"/>
      <c r="I5" s="197"/>
      <c r="J5" s="197"/>
      <c r="K5" s="197"/>
      <c r="L5" s="197"/>
      <c r="M5" s="197"/>
      <c r="N5" s="197"/>
      <c r="O5" s="197"/>
    </row>
    <row r="6" spans="2:15" ht="15.6">
      <c r="B6" s="255" t="s">
        <v>7215</v>
      </c>
      <c r="C6" s="255"/>
      <c r="D6" s="255"/>
      <c r="E6" s="255"/>
      <c r="F6" s="255"/>
      <c r="G6" s="255"/>
      <c r="H6" s="255"/>
      <c r="I6" s="255"/>
      <c r="J6" s="255"/>
      <c r="K6" s="255"/>
      <c r="L6" s="255"/>
      <c r="M6" s="255"/>
      <c r="N6" s="255"/>
      <c r="O6" s="255"/>
    </row>
    <row r="9" spans="2:15" ht="12.75">
      <c r="B9" s="251" t="s">
        <v>7189</v>
      </c>
      <c r="C9" s="192" t="s">
        <v>7190</v>
      </c>
      <c r="D9" s="252" t="s">
        <v>7216</v>
      </c>
      <c r="E9" s="252"/>
      <c r="F9" s="252"/>
      <c r="G9" s="252"/>
      <c r="H9" s="252"/>
      <c r="I9" s="252"/>
      <c r="J9" s="252"/>
      <c r="K9" s="252"/>
      <c r="L9" s="252"/>
      <c r="M9" s="252"/>
      <c r="N9" s="252"/>
      <c r="O9" s="252"/>
    </row>
    <row r="10" spans="2:15" ht="13.8" thickBot="1">
      <c r="B10" s="251"/>
      <c r="C10" s="192" t="s">
        <v>7192</v>
      </c>
      <c r="D10" s="193" t="s">
        <v>7193</v>
      </c>
      <c r="E10" s="193" t="s">
        <v>7194</v>
      </c>
      <c r="F10" s="193" t="s">
        <v>7195</v>
      </c>
      <c r="G10" s="193" t="s">
        <v>7196</v>
      </c>
      <c r="H10" s="193" t="s">
        <v>7197</v>
      </c>
      <c r="I10" s="193" t="s">
        <v>7198</v>
      </c>
      <c r="J10" s="193" t="s">
        <v>7199</v>
      </c>
      <c r="K10" s="193" t="s">
        <v>7200</v>
      </c>
      <c r="L10" s="193" t="s">
        <v>7201</v>
      </c>
      <c r="M10" s="193" t="s">
        <v>7202</v>
      </c>
      <c r="N10" s="193" t="s">
        <v>7203</v>
      </c>
      <c r="O10" s="193" t="s">
        <v>7204</v>
      </c>
    </row>
    <row r="11" spans="2:15" ht="14.4" thickBot="1">
      <c r="B11" s="220" t="s">
        <v>7248</v>
      </c>
      <c r="C11" s="195">
        <v>2639297</v>
      </c>
      <c r="D11" s="210" t="s">
        <v>662</v>
      </c>
      <c r="E11" s="211" t="s">
        <v>662</v>
      </c>
      <c r="F11" s="212" t="s">
        <v>662</v>
      </c>
      <c r="G11" s="212" t="s">
        <v>662</v>
      </c>
      <c r="H11" s="212" t="s">
        <v>662</v>
      </c>
      <c r="I11" s="212" t="s">
        <v>662</v>
      </c>
      <c r="J11" s="212">
        <v>1</v>
      </c>
      <c r="K11" s="212" t="s">
        <v>662</v>
      </c>
      <c r="L11" s="212" t="s">
        <v>662</v>
      </c>
      <c r="M11" s="212" t="s">
        <v>662</v>
      </c>
      <c r="N11" s="212" t="s">
        <v>7253</v>
      </c>
      <c r="O11" s="212" t="s">
        <v>662</v>
      </c>
    </row>
    <row r="12" spans="2:15" ht="14.4" thickBot="1">
      <c r="B12" s="220" t="s">
        <v>7250</v>
      </c>
      <c r="C12" s="195">
        <v>2428385</v>
      </c>
      <c r="D12" s="210">
        <v>1</v>
      </c>
      <c r="E12" s="211" t="s">
        <v>662</v>
      </c>
      <c r="F12" s="212" t="s">
        <v>662</v>
      </c>
      <c r="G12" s="212" t="s">
        <v>662</v>
      </c>
      <c r="H12" s="212" t="s">
        <v>662</v>
      </c>
      <c r="I12" s="212" t="s">
        <v>662</v>
      </c>
      <c r="J12" s="212" t="s">
        <v>662</v>
      </c>
      <c r="K12" s="212" t="s">
        <v>662</v>
      </c>
      <c r="L12" s="212" t="s">
        <v>662</v>
      </c>
      <c r="M12" s="212" t="s">
        <v>662</v>
      </c>
      <c r="N12" s="212" t="s">
        <v>662</v>
      </c>
      <c r="O12" s="212" t="s">
        <v>662</v>
      </c>
    </row>
    <row r="13" spans="2:15" ht="14.4" thickBot="1">
      <c r="B13" s="194" t="s">
        <v>7254</v>
      </c>
      <c r="C13" s="195">
        <v>9349197</v>
      </c>
      <c r="D13" s="210" t="s">
        <v>662</v>
      </c>
      <c r="E13" s="211">
        <v>1</v>
      </c>
      <c r="F13" s="212" t="s">
        <v>662</v>
      </c>
      <c r="G13" s="212" t="s">
        <v>662</v>
      </c>
      <c r="H13" s="212" t="s">
        <v>662</v>
      </c>
      <c r="I13" s="212" t="s">
        <v>662</v>
      </c>
      <c r="J13" s="212" t="s">
        <v>662</v>
      </c>
      <c r="K13" s="212" t="s">
        <v>662</v>
      </c>
      <c r="L13" s="212" t="s">
        <v>662</v>
      </c>
      <c r="M13" s="212" t="s">
        <v>662</v>
      </c>
      <c r="N13" s="212" t="s">
        <v>662</v>
      </c>
      <c r="O13" s="212" t="s">
        <v>662</v>
      </c>
    </row>
    <row r="14" spans="2:15" ht="12.75">
      <c r="B14" s="194"/>
      <c r="C14" s="195"/>
      <c r="D14" s="195"/>
      <c r="E14" s="195"/>
      <c r="F14" s="195"/>
      <c r="G14" s="195"/>
      <c r="H14" s="195"/>
      <c r="I14" s="195"/>
      <c r="J14" s="195"/>
      <c r="K14" s="195"/>
      <c r="L14" s="195"/>
      <c r="M14" s="195"/>
      <c r="N14" s="195"/>
      <c r="O14" s="195"/>
    </row>
    <row r="15" spans="2:15" ht="12.75">
      <c r="B15" s="194"/>
      <c r="C15" s="195"/>
      <c r="D15" s="195"/>
      <c r="E15" s="195"/>
      <c r="F15" s="195"/>
      <c r="G15" s="195"/>
      <c r="H15" s="195"/>
      <c r="I15" s="195"/>
      <c r="J15" s="195"/>
      <c r="K15" s="195"/>
      <c r="L15" s="195"/>
      <c r="M15" s="195"/>
      <c r="N15" s="195"/>
      <c r="O15" s="195"/>
    </row>
    <row r="16" spans="2:15" ht="12.75">
      <c r="B16" s="194"/>
      <c r="C16" s="195"/>
      <c r="D16" s="195"/>
      <c r="E16" s="195"/>
      <c r="F16" s="195"/>
      <c r="G16" s="195"/>
      <c r="H16" s="195"/>
      <c r="I16" s="195"/>
      <c r="J16" s="195"/>
      <c r="K16" s="195"/>
      <c r="L16" s="195"/>
      <c r="M16" s="195"/>
      <c r="N16" s="195"/>
      <c r="O16" s="195"/>
    </row>
    <row r="17" spans="2:15" ht="12.75">
      <c r="B17" s="194"/>
      <c r="C17" s="195"/>
      <c r="D17" s="195"/>
      <c r="E17" s="195"/>
      <c r="F17" s="195"/>
      <c r="G17" s="195"/>
      <c r="H17" s="195"/>
      <c r="I17" s="195"/>
      <c r="J17" s="195"/>
      <c r="K17" s="195"/>
      <c r="L17" s="195"/>
      <c r="M17" s="195"/>
      <c r="N17" s="195"/>
      <c r="O17" s="195"/>
    </row>
    <row r="18" spans="2:15" ht="12.75">
      <c r="B18" s="194"/>
      <c r="C18" s="195"/>
      <c r="D18" s="195"/>
      <c r="E18" s="195"/>
      <c r="F18" s="195"/>
      <c r="G18" s="195"/>
      <c r="H18" s="195"/>
      <c r="I18" s="195"/>
      <c r="J18" s="195"/>
      <c r="K18" s="195"/>
      <c r="L18" s="195"/>
      <c r="M18" s="195"/>
      <c r="N18" s="195"/>
      <c r="O18" s="195"/>
    </row>
    <row r="19" spans="2:15" ht="12.75">
      <c r="B19" s="194"/>
      <c r="C19" s="195"/>
      <c r="D19" s="195"/>
      <c r="E19" s="195"/>
      <c r="F19" s="195"/>
      <c r="G19" s="195"/>
      <c r="H19" s="195"/>
      <c r="I19" s="195"/>
      <c r="J19" s="195"/>
      <c r="K19" s="195"/>
      <c r="L19" s="195"/>
      <c r="M19" s="195"/>
      <c r="N19" s="195"/>
      <c r="O19" s="195"/>
    </row>
    <row r="20" spans="2:15" ht="12.75">
      <c r="B20" s="194"/>
      <c r="C20" s="195"/>
      <c r="D20" s="195"/>
      <c r="E20" s="195"/>
      <c r="F20" s="195"/>
      <c r="G20" s="195"/>
      <c r="H20" s="195"/>
      <c r="I20" s="195"/>
      <c r="J20" s="195"/>
      <c r="K20" s="195"/>
      <c r="L20" s="195"/>
      <c r="M20" s="195"/>
      <c r="N20" s="195"/>
      <c r="O20" s="195"/>
    </row>
    <row r="21" spans="2:15" ht="12.75">
      <c r="B21" s="194"/>
      <c r="C21" s="195"/>
      <c r="D21" s="195"/>
      <c r="E21" s="195"/>
      <c r="F21" s="195"/>
      <c r="G21" s="195"/>
      <c r="H21" s="195"/>
      <c r="I21" s="195"/>
      <c r="J21" s="195"/>
      <c r="K21" s="195"/>
      <c r="L21" s="195"/>
      <c r="M21" s="195"/>
      <c r="N21" s="195"/>
      <c r="O21" s="195"/>
    </row>
    <row r="22" spans="2:15" ht="12.75">
      <c r="B22" s="194"/>
      <c r="C22" s="195"/>
      <c r="D22" s="195"/>
      <c r="E22" s="195"/>
      <c r="F22" s="195"/>
      <c r="G22" s="195"/>
      <c r="H22" s="195"/>
      <c r="I22" s="195"/>
      <c r="J22" s="195"/>
      <c r="K22" s="195"/>
      <c r="L22" s="195"/>
      <c r="M22" s="195"/>
      <c r="N22" s="195"/>
      <c r="O22" s="195"/>
    </row>
    <row r="23" spans="2:15" ht="12.75">
      <c r="B23" s="194"/>
      <c r="C23" s="195"/>
      <c r="D23" s="195"/>
      <c r="E23" s="195"/>
      <c r="F23" s="195"/>
      <c r="G23" s="195"/>
      <c r="H23" s="195"/>
      <c r="I23" s="195"/>
      <c r="J23" s="195"/>
      <c r="K23" s="195"/>
      <c r="L23" s="195"/>
      <c r="M23" s="195"/>
      <c r="N23" s="195"/>
      <c r="O23" s="195"/>
    </row>
    <row r="24" spans="2:15" ht="12.75">
      <c r="B24" s="194"/>
      <c r="C24" s="195"/>
      <c r="D24" s="195"/>
      <c r="E24" s="195"/>
      <c r="F24" s="195"/>
      <c r="G24" s="195"/>
      <c r="H24" s="195"/>
      <c r="I24" s="195"/>
      <c r="J24" s="195"/>
      <c r="K24" s="195"/>
      <c r="L24" s="195"/>
      <c r="M24" s="195"/>
      <c r="N24" s="195"/>
      <c r="O24" s="195"/>
    </row>
    <row r="25" spans="2:15" ht="12.75">
      <c r="B25" s="194"/>
      <c r="C25" s="195"/>
      <c r="D25" s="195"/>
      <c r="E25" s="195"/>
      <c r="F25" s="195"/>
      <c r="G25" s="195"/>
      <c r="H25" s="195"/>
      <c r="I25" s="195"/>
      <c r="J25" s="195"/>
      <c r="K25" s="195"/>
      <c r="L25" s="195"/>
      <c r="M25" s="195"/>
      <c r="N25" s="195"/>
      <c r="O25" s="195"/>
    </row>
    <row r="26" spans="2:15" ht="12.75">
      <c r="B26" s="194"/>
      <c r="C26" s="195"/>
      <c r="D26" s="195"/>
      <c r="E26" s="195"/>
      <c r="F26" s="195"/>
      <c r="G26" s="195"/>
      <c r="H26" s="195"/>
      <c r="I26" s="195"/>
      <c r="J26" s="195"/>
      <c r="K26" s="195"/>
      <c r="L26" s="195"/>
      <c r="M26" s="195"/>
      <c r="N26" s="195"/>
      <c r="O26" s="195"/>
    </row>
    <row r="27" spans="2:15" ht="12.75">
      <c r="B27" s="194"/>
      <c r="C27" s="195"/>
      <c r="D27" s="195"/>
      <c r="E27" s="195"/>
      <c r="F27" s="195"/>
      <c r="G27" s="195"/>
      <c r="H27" s="195"/>
      <c r="I27" s="195"/>
      <c r="J27" s="195"/>
      <c r="K27" s="195"/>
      <c r="L27" s="195"/>
      <c r="M27" s="195"/>
      <c r="N27" s="195"/>
      <c r="O27" s="195"/>
    </row>
    <row r="28" spans="2:15" ht="12.75">
      <c r="B28" s="194"/>
      <c r="C28" s="195"/>
      <c r="D28" s="195"/>
      <c r="E28" s="195"/>
      <c r="F28" s="195"/>
      <c r="G28" s="195"/>
      <c r="H28" s="195"/>
      <c r="I28" s="195"/>
      <c r="J28" s="195"/>
      <c r="K28" s="195"/>
      <c r="L28" s="195"/>
      <c r="M28" s="195"/>
      <c r="N28" s="195"/>
      <c r="O28" s="195"/>
    </row>
    <row r="29" spans="2:15" ht="12.75">
      <c r="B29" s="194"/>
      <c r="C29" s="195"/>
      <c r="D29" s="195"/>
      <c r="E29" s="195"/>
      <c r="F29" s="195"/>
      <c r="G29" s="195"/>
      <c r="H29" s="195"/>
      <c r="I29" s="195"/>
      <c r="J29" s="195"/>
      <c r="K29" s="195"/>
      <c r="L29" s="195"/>
      <c r="M29" s="195"/>
      <c r="N29" s="195"/>
      <c r="O29" s="195"/>
    </row>
    <row r="30" spans="2:15" ht="12.75">
      <c r="B30" s="194"/>
      <c r="C30" s="195"/>
      <c r="D30" s="195"/>
      <c r="E30" s="195"/>
      <c r="F30" s="195"/>
      <c r="G30" s="195"/>
      <c r="H30" s="195"/>
      <c r="I30" s="195"/>
      <c r="J30" s="195"/>
      <c r="K30" s="195"/>
      <c r="L30" s="195"/>
      <c r="M30" s="195"/>
      <c r="N30" s="195"/>
      <c r="O30" s="195"/>
    </row>
    <row r="31" spans="2:15" ht="12.75">
      <c r="B31" s="194"/>
      <c r="C31" s="195"/>
      <c r="D31" s="195"/>
      <c r="E31" s="195"/>
      <c r="F31" s="195"/>
      <c r="G31" s="195"/>
      <c r="H31" s="195"/>
      <c r="I31" s="195"/>
      <c r="J31" s="195"/>
      <c r="K31" s="195"/>
      <c r="L31" s="195"/>
      <c r="M31" s="195"/>
      <c r="N31" s="195"/>
      <c r="O31" s="195"/>
    </row>
    <row r="32" spans="2:15" ht="12.75">
      <c r="B32" s="194"/>
      <c r="C32" s="195"/>
      <c r="D32" s="195"/>
      <c r="E32" s="195"/>
      <c r="F32" s="195"/>
      <c r="G32" s="195"/>
      <c r="H32" s="195"/>
      <c r="I32" s="195"/>
      <c r="J32" s="195"/>
      <c r="K32" s="195"/>
      <c r="L32" s="195"/>
      <c r="M32" s="195"/>
      <c r="N32" s="195"/>
      <c r="O32" s="195"/>
    </row>
    <row r="33" spans="2:15" ht="12.75">
      <c r="B33" s="194"/>
      <c r="C33" s="195"/>
      <c r="D33" s="195"/>
      <c r="E33" s="195"/>
      <c r="F33" s="195"/>
      <c r="G33" s="195"/>
      <c r="H33" s="195"/>
      <c r="I33" s="195"/>
      <c r="J33" s="195"/>
      <c r="K33" s="195"/>
      <c r="L33" s="195"/>
      <c r="M33" s="195"/>
      <c r="N33" s="195"/>
      <c r="O33" s="195"/>
    </row>
    <row r="34" spans="2:15" ht="12.75">
      <c r="B34" s="194"/>
      <c r="C34" s="195"/>
      <c r="D34" s="195"/>
      <c r="E34" s="195"/>
      <c r="F34" s="195"/>
      <c r="G34" s="195"/>
      <c r="H34" s="195"/>
      <c r="I34" s="195"/>
      <c r="J34" s="195"/>
      <c r="K34" s="195"/>
      <c r="L34" s="195"/>
      <c r="M34" s="195"/>
      <c r="N34" s="195"/>
      <c r="O34" s="195"/>
    </row>
    <row r="35" spans="2:15" ht="12.75">
      <c r="B35" s="194"/>
      <c r="C35" s="195"/>
      <c r="D35" s="195"/>
      <c r="E35" s="195"/>
      <c r="F35" s="195"/>
      <c r="G35" s="195"/>
      <c r="H35" s="195"/>
      <c r="I35" s="195"/>
      <c r="J35" s="195"/>
      <c r="K35" s="195"/>
      <c r="L35" s="195"/>
      <c r="M35" s="195"/>
      <c r="N35" s="195"/>
      <c r="O35" s="195"/>
    </row>
    <row r="36" spans="2:15" ht="12.75">
      <c r="B36" s="194"/>
      <c r="C36" s="195"/>
      <c r="D36" s="195"/>
      <c r="E36" s="195"/>
      <c r="F36" s="195"/>
      <c r="G36" s="195"/>
      <c r="H36" s="195"/>
      <c r="I36" s="195"/>
      <c r="J36" s="195"/>
      <c r="K36" s="195"/>
      <c r="L36" s="195"/>
      <c r="M36" s="195"/>
      <c r="N36" s="195"/>
      <c r="O36" s="195"/>
    </row>
    <row r="37" spans="2:15" ht="12.75">
      <c r="B37" s="194"/>
      <c r="C37" s="195"/>
      <c r="D37" s="195"/>
      <c r="E37" s="195"/>
      <c r="F37" s="195"/>
      <c r="G37" s="195"/>
      <c r="H37" s="195"/>
      <c r="I37" s="195"/>
      <c r="J37" s="195"/>
      <c r="K37" s="195"/>
      <c r="L37" s="195"/>
      <c r="M37" s="195"/>
      <c r="N37" s="195"/>
      <c r="O37" s="195"/>
    </row>
    <row r="38" spans="2:15" ht="12.75">
      <c r="B38" s="194"/>
      <c r="C38" s="195"/>
      <c r="D38" s="195"/>
      <c r="E38" s="195"/>
      <c r="F38" s="195"/>
      <c r="G38" s="195"/>
      <c r="H38" s="195"/>
      <c r="I38" s="195"/>
      <c r="J38" s="195"/>
      <c r="K38" s="195"/>
      <c r="L38" s="195"/>
      <c r="M38" s="195"/>
      <c r="N38" s="195"/>
      <c r="O38" s="195"/>
    </row>
    <row r="39" spans="2:15" ht="12.75">
      <c r="B39" s="194"/>
      <c r="C39" s="195"/>
      <c r="D39" s="195"/>
      <c r="E39" s="195"/>
      <c r="F39" s="195"/>
      <c r="G39" s="195"/>
      <c r="H39" s="195"/>
      <c r="I39" s="195"/>
      <c r="J39" s="195"/>
      <c r="K39" s="195"/>
      <c r="L39" s="195"/>
      <c r="M39" s="195"/>
      <c r="N39" s="195"/>
      <c r="O39" s="195"/>
    </row>
    <row r="40" spans="2:15" ht="12.75">
      <c r="B40" s="194"/>
      <c r="C40" s="195"/>
      <c r="D40" s="195"/>
      <c r="E40" s="195"/>
      <c r="F40" s="195"/>
      <c r="G40" s="195"/>
      <c r="H40" s="195"/>
      <c r="I40" s="195"/>
      <c r="J40" s="195"/>
      <c r="K40" s="195"/>
      <c r="L40" s="195"/>
      <c r="M40" s="195"/>
      <c r="N40" s="195"/>
      <c r="O40" s="195"/>
    </row>
    <row r="41" spans="2:15" ht="12.75">
      <c r="B41" s="194"/>
      <c r="C41" s="195"/>
      <c r="D41" s="195"/>
      <c r="E41" s="195"/>
      <c r="F41" s="195"/>
      <c r="G41" s="195"/>
      <c r="H41" s="195"/>
      <c r="I41" s="195"/>
      <c r="J41" s="195"/>
      <c r="K41" s="195"/>
      <c r="L41" s="195"/>
      <c r="M41" s="195"/>
      <c r="N41" s="195"/>
      <c r="O41" s="195"/>
    </row>
    <row r="42" spans="2:15" ht="12.75">
      <c r="B42" s="194"/>
      <c r="C42" s="195"/>
      <c r="D42" s="195"/>
      <c r="E42" s="195"/>
      <c r="F42" s="195"/>
      <c r="G42" s="195"/>
      <c r="H42" s="195"/>
      <c r="I42" s="195"/>
      <c r="J42" s="195"/>
      <c r="K42" s="195"/>
      <c r="L42" s="195"/>
      <c r="M42" s="195"/>
      <c r="N42" s="195"/>
      <c r="O42" s="195"/>
    </row>
    <row r="43" spans="2:15" ht="12.75">
      <c r="B43" s="194"/>
      <c r="C43" s="195"/>
      <c r="D43" s="195"/>
      <c r="E43" s="195"/>
      <c r="F43" s="195"/>
      <c r="G43" s="195"/>
      <c r="H43" s="195"/>
      <c r="I43" s="195"/>
      <c r="J43" s="195"/>
      <c r="K43" s="195"/>
      <c r="L43" s="195"/>
      <c r="M43" s="195"/>
      <c r="N43" s="195"/>
      <c r="O43" s="195"/>
    </row>
    <row r="44" spans="2:15" ht="12.75">
      <c r="B44" s="194"/>
      <c r="C44" s="195"/>
      <c r="D44" s="195"/>
      <c r="E44" s="195"/>
      <c r="F44" s="195"/>
      <c r="G44" s="195"/>
      <c r="H44" s="195"/>
      <c r="I44" s="195"/>
      <c r="J44" s="195"/>
      <c r="K44" s="195"/>
      <c r="L44" s="195"/>
      <c r="M44" s="195"/>
      <c r="N44" s="195"/>
      <c r="O44" s="195"/>
    </row>
    <row r="45" spans="2:15" ht="12.75">
      <c r="B45" s="194"/>
      <c r="C45" s="195"/>
      <c r="D45" s="195"/>
      <c r="E45" s="195"/>
      <c r="F45" s="195"/>
      <c r="G45" s="195"/>
      <c r="H45" s="195"/>
      <c r="I45" s="195"/>
      <c r="J45" s="195"/>
      <c r="K45" s="195"/>
      <c r="L45" s="195"/>
      <c r="M45" s="195"/>
      <c r="N45" s="195"/>
      <c r="O45" s="195"/>
    </row>
    <row r="46" spans="2:15" ht="12.75">
      <c r="B46" s="194"/>
      <c r="C46" s="195"/>
      <c r="D46" s="195"/>
      <c r="E46" s="195"/>
      <c r="F46" s="195"/>
      <c r="G46" s="195"/>
      <c r="H46" s="195"/>
      <c r="I46" s="195"/>
      <c r="J46" s="195"/>
      <c r="K46" s="195"/>
      <c r="L46" s="195"/>
      <c r="M46" s="195"/>
      <c r="N46" s="195"/>
      <c r="O46" s="195"/>
    </row>
    <row r="47" spans="2:15" ht="12.75">
      <c r="B47" s="194"/>
      <c r="C47" s="195"/>
      <c r="D47" s="195"/>
      <c r="E47" s="195"/>
      <c r="F47" s="195"/>
      <c r="G47" s="195"/>
      <c r="H47" s="195"/>
      <c r="I47" s="195"/>
      <c r="J47" s="195"/>
      <c r="K47" s="195"/>
      <c r="L47" s="195"/>
      <c r="M47" s="195"/>
      <c r="N47" s="195"/>
      <c r="O47" s="195"/>
    </row>
    <row r="48" spans="2:15" ht="12.75">
      <c r="B48" s="194"/>
      <c r="C48" s="195"/>
      <c r="D48" s="195"/>
      <c r="E48" s="195"/>
      <c r="F48" s="195"/>
      <c r="G48" s="195"/>
      <c r="H48" s="195"/>
      <c r="I48" s="195"/>
      <c r="J48" s="195"/>
      <c r="K48" s="195"/>
      <c r="L48" s="195"/>
      <c r="M48" s="195"/>
      <c r="N48" s="195"/>
      <c r="O48" s="195"/>
    </row>
    <row r="49" spans="2:15" ht="12.75">
      <c r="B49" s="194"/>
      <c r="C49" s="195"/>
      <c r="D49" s="195"/>
      <c r="E49" s="195"/>
      <c r="F49" s="195"/>
      <c r="G49" s="195"/>
      <c r="H49" s="195"/>
      <c r="I49" s="195"/>
      <c r="J49" s="195"/>
      <c r="K49" s="195"/>
      <c r="L49" s="195"/>
      <c r="M49" s="195"/>
      <c r="N49" s="195"/>
      <c r="O49" s="195"/>
    </row>
    <row r="50" spans="2:15" ht="12.75">
      <c r="B50" s="194"/>
      <c r="C50" s="195"/>
      <c r="D50" s="195"/>
      <c r="E50" s="195"/>
      <c r="F50" s="195"/>
      <c r="G50" s="195"/>
      <c r="H50" s="195"/>
      <c r="I50" s="195"/>
      <c r="J50" s="195"/>
      <c r="K50" s="195"/>
      <c r="L50" s="195"/>
      <c r="M50" s="195"/>
      <c r="N50" s="195"/>
      <c r="O50" s="195"/>
    </row>
    <row r="51" spans="2:15" ht="12.75">
      <c r="B51" s="194"/>
      <c r="C51" s="195"/>
      <c r="D51" s="195"/>
      <c r="E51" s="195"/>
      <c r="F51" s="195"/>
      <c r="G51" s="195"/>
      <c r="H51" s="195"/>
      <c r="I51" s="195"/>
      <c r="J51" s="195"/>
      <c r="K51" s="195"/>
      <c r="L51" s="195"/>
      <c r="M51" s="195"/>
      <c r="N51" s="195"/>
      <c r="O51" s="195"/>
    </row>
    <row r="52" spans="2:15" ht="12.75">
      <c r="B52" s="194"/>
      <c r="C52" s="195"/>
      <c r="D52" s="195"/>
      <c r="E52" s="195"/>
      <c r="F52" s="195"/>
      <c r="G52" s="195"/>
      <c r="H52" s="195"/>
      <c r="I52" s="195"/>
      <c r="J52" s="195"/>
      <c r="K52" s="195"/>
      <c r="L52" s="195"/>
      <c r="M52" s="195"/>
      <c r="N52" s="195"/>
      <c r="O52" s="195"/>
    </row>
    <row r="53" spans="2:15" ht="12.75">
      <c r="B53" s="194"/>
      <c r="C53" s="195"/>
      <c r="D53" s="195"/>
      <c r="E53" s="195"/>
      <c r="F53" s="195"/>
      <c r="G53" s="195"/>
      <c r="H53" s="195"/>
      <c r="I53" s="195"/>
      <c r="J53" s="195"/>
      <c r="K53" s="195"/>
      <c r="L53" s="195"/>
      <c r="M53" s="195"/>
      <c r="N53" s="195"/>
      <c r="O53" s="195"/>
    </row>
    <row r="54" spans="2:15" ht="12.75">
      <c r="B54" s="194"/>
      <c r="C54" s="195"/>
      <c r="D54" s="195"/>
      <c r="E54" s="195"/>
      <c r="F54" s="195"/>
      <c r="G54" s="195"/>
      <c r="H54" s="195"/>
      <c r="I54" s="195"/>
      <c r="J54" s="195"/>
      <c r="K54" s="195"/>
      <c r="L54" s="195"/>
      <c r="M54" s="195"/>
      <c r="N54" s="195"/>
      <c r="O54" s="195"/>
    </row>
    <row r="55" spans="2:15" ht="12.75">
      <c r="B55" s="194"/>
      <c r="C55" s="195"/>
      <c r="D55" s="195"/>
      <c r="E55" s="195"/>
      <c r="F55" s="195"/>
      <c r="G55" s="195"/>
      <c r="H55" s="195"/>
      <c r="I55" s="195"/>
      <c r="J55" s="195"/>
      <c r="K55" s="195"/>
      <c r="L55" s="195"/>
      <c r="M55" s="195"/>
      <c r="N55" s="195"/>
      <c r="O55" s="195"/>
    </row>
    <row r="56" spans="2:15" ht="12.75">
      <c r="B56" s="194"/>
      <c r="C56" s="195"/>
      <c r="D56" s="195"/>
      <c r="E56" s="195"/>
      <c r="F56" s="195"/>
      <c r="G56" s="195"/>
      <c r="H56" s="195"/>
      <c r="I56" s="195"/>
      <c r="J56" s="195"/>
      <c r="K56" s="195"/>
      <c r="L56" s="195"/>
      <c r="M56" s="195"/>
      <c r="N56" s="195"/>
      <c r="O56" s="195"/>
    </row>
    <row r="57" spans="2:15" ht="12.75">
      <c r="B57" s="194"/>
      <c r="C57" s="195"/>
      <c r="D57" s="195"/>
      <c r="E57" s="195"/>
      <c r="F57" s="195"/>
      <c r="G57" s="195"/>
      <c r="H57" s="195"/>
      <c r="I57" s="195"/>
      <c r="J57" s="195"/>
      <c r="K57" s="195"/>
      <c r="L57" s="195"/>
      <c r="M57" s="195"/>
      <c r="N57" s="195"/>
      <c r="O57" s="195"/>
    </row>
    <row r="58" spans="2:15" ht="12.75">
      <c r="B58" s="194"/>
      <c r="C58" s="195"/>
      <c r="D58" s="195"/>
      <c r="E58" s="195"/>
      <c r="F58" s="195"/>
      <c r="G58" s="195"/>
      <c r="H58" s="195"/>
      <c r="I58" s="195"/>
      <c r="J58" s="195"/>
      <c r="K58" s="195"/>
      <c r="L58" s="195"/>
      <c r="M58" s="195"/>
      <c r="N58" s="195"/>
      <c r="O58" s="195"/>
    </row>
    <row r="59" spans="2:15" ht="12.75">
      <c r="B59" s="194"/>
      <c r="C59" s="195"/>
      <c r="D59" s="195"/>
      <c r="E59" s="195"/>
      <c r="F59" s="195"/>
      <c r="G59" s="195"/>
      <c r="H59" s="195"/>
      <c r="I59" s="195"/>
      <c r="J59" s="195"/>
      <c r="K59" s="195"/>
      <c r="L59" s="195"/>
      <c r="M59" s="195"/>
      <c r="N59" s="195"/>
      <c r="O59" s="195"/>
    </row>
    <row r="60" spans="2:15" ht="12.75">
      <c r="B60" s="194"/>
      <c r="C60" s="195"/>
      <c r="D60" s="195"/>
      <c r="E60" s="195"/>
      <c r="F60" s="195"/>
      <c r="G60" s="195"/>
      <c r="H60" s="195"/>
      <c r="I60" s="195"/>
      <c r="J60" s="195"/>
      <c r="K60" s="195"/>
      <c r="L60" s="195"/>
      <c r="M60" s="195"/>
      <c r="N60" s="195"/>
      <c r="O60" s="195"/>
    </row>
    <row r="61" spans="2:15" ht="12.75">
      <c r="B61" s="194"/>
      <c r="C61" s="195"/>
      <c r="D61" s="195"/>
      <c r="E61" s="195"/>
      <c r="F61" s="195"/>
      <c r="G61" s="195"/>
      <c r="H61" s="195"/>
      <c r="I61" s="195"/>
      <c r="J61" s="195"/>
      <c r="K61" s="195"/>
      <c r="L61" s="195"/>
      <c r="M61" s="195"/>
      <c r="N61" s="195"/>
      <c r="O61" s="195"/>
    </row>
    <row r="62" spans="2:15" ht="12.75">
      <c r="B62" s="194"/>
      <c r="C62" s="195"/>
      <c r="D62" s="195"/>
      <c r="E62" s="195"/>
      <c r="F62" s="195"/>
      <c r="G62" s="195"/>
      <c r="H62" s="195"/>
      <c r="I62" s="195"/>
      <c r="J62" s="195"/>
      <c r="K62" s="195"/>
      <c r="L62" s="195"/>
      <c r="M62" s="195"/>
      <c r="N62" s="195"/>
      <c r="O62" s="195"/>
    </row>
    <row r="63" spans="2:15" ht="12.75">
      <c r="B63" s="194"/>
      <c r="C63" s="195"/>
      <c r="D63" s="195"/>
      <c r="E63" s="195"/>
      <c r="F63" s="195"/>
      <c r="G63" s="195"/>
      <c r="H63" s="195"/>
      <c r="I63" s="195"/>
      <c r="J63" s="195"/>
      <c r="K63" s="195"/>
      <c r="L63" s="195"/>
      <c r="M63" s="195"/>
      <c r="N63" s="195"/>
      <c r="O63" s="195"/>
    </row>
    <row r="64" spans="2:15" ht="12.75">
      <c r="B64" s="194"/>
      <c r="C64" s="195"/>
      <c r="D64" s="195"/>
      <c r="E64" s="195"/>
      <c r="F64" s="195"/>
      <c r="G64" s="195"/>
      <c r="H64" s="195"/>
      <c r="I64" s="195"/>
      <c r="J64" s="195"/>
      <c r="K64" s="195"/>
      <c r="L64" s="195"/>
      <c r="M64" s="195"/>
      <c r="N64" s="195"/>
      <c r="O64" s="195"/>
    </row>
    <row r="65" spans="2:15" ht="12.75">
      <c r="B65" s="194"/>
      <c r="C65" s="195"/>
      <c r="D65" s="195"/>
      <c r="E65" s="195"/>
      <c r="F65" s="195"/>
      <c r="G65" s="195"/>
      <c r="H65" s="195"/>
      <c r="I65" s="195"/>
      <c r="J65" s="195"/>
      <c r="K65" s="195"/>
      <c r="L65" s="195"/>
      <c r="M65" s="195"/>
      <c r="N65" s="195"/>
      <c r="O65" s="195"/>
    </row>
    <row r="66" spans="2:15" ht="12.75">
      <c r="B66" s="194"/>
      <c r="C66" s="195"/>
      <c r="D66" s="195"/>
      <c r="E66" s="195"/>
      <c r="F66" s="195"/>
      <c r="G66" s="195"/>
      <c r="H66" s="195"/>
      <c r="I66" s="195"/>
      <c r="J66" s="195"/>
      <c r="K66" s="195"/>
      <c r="L66" s="195"/>
      <c r="M66" s="195"/>
      <c r="N66" s="195"/>
      <c r="O66" s="195"/>
    </row>
    <row r="67" spans="2:15" ht="12.75">
      <c r="B67" s="194"/>
      <c r="C67" s="195"/>
      <c r="D67" s="195"/>
      <c r="E67" s="195"/>
      <c r="F67" s="195"/>
      <c r="G67" s="195"/>
      <c r="H67" s="195"/>
      <c r="I67" s="195"/>
      <c r="J67" s="195"/>
      <c r="K67" s="195"/>
      <c r="L67" s="195"/>
      <c r="M67" s="195"/>
      <c r="N67" s="195"/>
      <c r="O67" s="195"/>
    </row>
    <row r="68" spans="2:15" ht="12.75">
      <c r="B68" s="194"/>
      <c r="C68" s="195"/>
      <c r="D68" s="195"/>
      <c r="E68" s="195"/>
      <c r="F68" s="195"/>
      <c r="G68" s="195"/>
      <c r="H68" s="195"/>
      <c r="I68" s="195"/>
      <c r="J68" s="195"/>
      <c r="K68" s="195"/>
      <c r="L68" s="195"/>
      <c r="M68" s="195"/>
      <c r="N68" s="195"/>
      <c r="O68" s="195"/>
    </row>
    <row r="69" spans="2:15" ht="12.75">
      <c r="B69" s="194"/>
      <c r="C69" s="195"/>
      <c r="D69" s="195"/>
      <c r="E69" s="195"/>
      <c r="F69" s="195"/>
      <c r="G69" s="195"/>
      <c r="H69" s="195"/>
      <c r="I69" s="195"/>
      <c r="J69" s="195"/>
      <c r="K69" s="195"/>
      <c r="L69" s="195"/>
      <c r="M69" s="195"/>
      <c r="N69" s="195"/>
      <c r="O69" s="195"/>
    </row>
    <row r="70" spans="2:15" ht="12.75">
      <c r="B70" s="194"/>
      <c r="C70" s="195"/>
      <c r="D70" s="195"/>
      <c r="E70" s="195"/>
      <c r="F70" s="195"/>
      <c r="G70" s="195"/>
      <c r="H70" s="195"/>
      <c r="I70" s="195"/>
      <c r="J70" s="195"/>
      <c r="K70" s="195"/>
      <c r="L70" s="195"/>
      <c r="M70" s="195"/>
      <c r="N70" s="195"/>
      <c r="O70" s="195"/>
    </row>
    <row r="71" spans="2:15" ht="12.75">
      <c r="B71" s="194"/>
      <c r="C71" s="195"/>
      <c r="D71" s="195"/>
      <c r="E71" s="195"/>
      <c r="F71" s="195"/>
      <c r="G71" s="195"/>
      <c r="H71" s="195"/>
      <c r="I71" s="195"/>
      <c r="J71" s="195"/>
      <c r="K71" s="195"/>
      <c r="L71" s="195"/>
      <c r="M71" s="195"/>
      <c r="N71" s="195"/>
      <c r="O71" s="195"/>
    </row>
    <row r="72" spans="2:15" ht="12.75">
      <c r="B72" s="194"/>
      <c r="C72" s="195"/>
      <c r="D72" s="195"/>
      <c r="E72" s="195"/>
      <c r="F72" s="195"/>
      <c r="G72" s="195"/>
      <c r="H72" s="195"/>
      <c r="I72" s="195"/>
      <c r="J72" s="195"/>
      <c r="K72" s="195"/>
      <c r="L72" s="195"/>
      <c r="M72" s="195"/>
      <c r="N72" s="195"/>
      <c r="O72" s="195"/>
    </row>
    <row r="73" spans="2:15" ht="12.75">
      <c r="B73" s="194"/>
      <c r="C73" s="195"/>
      <c r="D73" s="195"/>
      <c r="E73" s="195"/>
      <c r="F73" s="195"/>
      <c r="G73" s="195"/>
      <c r="H73" s="195"/>
      <c r="I73" s="195"/>
      <c r="J73" s="195"/>
      <c r="K73" s="195"/>
      <c r="L73" s="195"/>
      <c r="M73" s="195"/>
      <c r="N73" s="195"/>
      <c r="O73" s="195"/>
    </row>
    <row r="74" spans="2:15" ht="12.75">
      <c r="B74" s="194"/>
      <c r="C74" s="195"/>
      <c r="D74" s="195"/>
      <c r="E74" s="195"/>
      <c r="F74" s="195"/>
      <c r="G74" s="195"/>
      <c r="H74" s="195"/>
      <c r="I74" s="195"/>
      <c r="J74" s="195"/>
      <c r="K74" s="195"/>
      <c r="L74" s="195"/>
      <c r="M74" s="195"/>
      <c r="N74" s="195"/>
      <c r="O74" s="195"/>
    </row>
    <row r="75" spans="2:15" ht="12.75">
      <c r="B75" s="194"/>
      <c r="C75" s="195"/>
      <c r="D75" s="195"/>
      <c r="E75" s="195"/>
      <c r="F75" s="195"/>
      <c r="G75" s="195"/>
      <c r="H75" s="195"/>
      <c r="I75" s="195"/>
      <c r="J75" s="195"/>
      <c r="K75" s="195"/>
      <c r="L75" s="195"/>
      <c r="M75" s="195"/>
      <c r="N75" s="195"/>
      <c r="O75" s="195"/>
    </row>
    <row r="76" spans="2:15" ht="12.75">
      <c r="B76" s="194"/>
      <c r="C76" s="195"/>
      <c r="D76" s="195"/>
      <c r="E76" s="195"/>
      <c r="F76" s="195"/>
      <c r="G76" s="195"/>
      <c r="H76" s="195"/>
      <c r="I76" s="195"/>
      <c r="J76" s="195"/>
      <c r="K76" s="195"/>
      <c r="L76" s="195"/>
      <c r="M76" s="195"/>
      <c r="N76" s="195"/>
      <c r="O76" s="195"/>
    </row>
    <row r="77" spans="2:15" ht="12.75">
      <c r="B77" s="194"/>
      <c r="C77" s="195"/>
      <c r="D77" s="195"/>
      <c r="E77" s="195"/>
      <c r="F77" s="195"/>
      <c r="G77" s="195"/>
      <c r="H77" s="195"/>
      <c r="I77" s="195"/>
      <c r="J77" s="195"/>
      <c r="K77" s="195"/>
      <c r="L77" s="195"/>
      <c r="M77" s="195"/>
      <c r="N77" s="195"/>
      <c r="O77" s="195"/>
    </row>
    <row r="78" spans="2:15" ht="12.75">
      <c r="B78" s="194"/>
      <c r="C78" s="195"/>
      <c r="D78" s="195"/>
      <c r="E78" s="195"/>
      <c r="F78" s="195"/>
      <c r="G78" s="195"/>
      <c r="H78" s="195"/>
      <c r="I78" s="195"/>
      <c r="J78" s="195"/>
      <c r="K78" s="195"/>
      <c r="L78" s="195"/>
      <c r="M78" s="195"/>
      <c r="N78" s="195"/>
      <c r="O78" s="195"/>
    </row>
    <row r="79" spans="2:15" ht="12.75">
      <c r="B79" s="194"/>
      <c r="C79" s="195"/>
      <c r="D79" s="195"/>
      <c r="E79" s="195"/>
      <c r="F79" s="195"/>
      <c r="G79" s="195"/>
      <c r="H79" s="195"/>
      <c r="I79" s="195"/>
      <c r="J79" s="195"/>
      <c r="K79" s="195"/>
      <c r="L79" s="195"/>
      <c r="M79" s="195"/>
      <c r="N79" s="195"/>
      <c r="O79" s="195"/>
    </row>
    <row r="80" spans="2:15" ht="12.75">
      <c r="B80" s="194"/>
      <c r="C80" s="195"/>
      <c r="D80" s="195"/>
      <c r="E80" s="195"/>
      <c r="F80" s="195"/>
      <c r="G80" s="195"/>
      <c r="H80" s="195"/>
      <c r="I80" s="195"/>
      <c r="J80" s="195"/>
      <c r="K80" s="195"/>
      <c r="L80" s="195"/>
      <c r="M80" s="195"/>
      <c r="N80" s="195"/>
      <c r="O80" s="195"/>
    </row>
    <row r="81" spans="2:15" ht="12.75">
      <c r="B81" s="194"/>
      <c r="C81" s="195"/>
      <c r="D81" s="195"/>
      <c r="E81" s="195"/>
      <c r="F81" s="195"/>
      <c r="G81" s="195"/>
      <c r="H81" s="195"/>
      <c r="I81" s="195"/>
      <c r="J81" s="195"/>
      <c r="K81" s="195"/>
      <c r="L81" s="195"/>
      <c r="M81" s="195"/>
      <c r="N81" s="195"/>
      <c r="O81" s="195"/>
    </row>
    <row r="82" spans="2:15" ht="12.75">
      <c r="B82" s="194"/>
      <c r="C82" s="195"/>
      <c r="D82" s="195"/>
      <c r="E82" s="195"/>
      <c r="F82" s="195"/>
      <c r="G82" s="195"/>
      <c r="H82" s="195"/>
      <c r="I82" s="195"/>
      <c r="J82" s="195"/>
      <c r="K82" s="195"/>
      <c r="L82" s="195"/>
      <c r="M82" s="195"/>
      <c r="N82" s="195"/>
      <c r="O82" s="195"/>
    </row>
    <row r="83" spans="2:15" ht="12.75">
      <c r="B83" s="194"/>
      <c r="C83" s="195"/>
      <c r="D83" s="195"/>
      <c r="E83" s="195"/>
      <c r="F83" s="195"/>
      <c r="G83" s="195"/>
      <c r="H83" s="195"/>
      <c r="I83" s="195"/>
      <c r="J83" s="195"/>
      <c r="K83" s="195"/>
      <c r="L83" s="195"/>
      <c r="M83" s="195"/>
      <c r="N83" s="195"/>
      <c r="O83" s="195"/>
    </row>
    <row r="84" spans="2:15" ht="12.75">
      <c r="B84" s="194"/>
      <c r="C84" s="195"/>
      <c r="D84" s="195"/>
      <c r="E84" s="195"/>
      <c r="F84" s="195"/>
      <c r="G84" s="195"/>
      <c r="H84" s="195"/>
      <c r="I84" s="195"/>
      <c r="J84" s="195"/>
      <c r="K84" s="195"/>
      <c r="L84" s="195"/>
      <c r="M84" s="195"/>
      <c r="N84" s="195"/>
      <c r="O84" s="195"/>
    </row>
    <row r="85" spans="2:15" ht="12.75">
      <c r="B85" s="194"/>
      <c r="C85" s="195"/>
      <c r="D85" s="195"/>
      <c r="E85" s="195"/>
      <c r="F85" s="195"/>
      <c r="G85" s="195"/>
      <c r="H85" s="195"/>
      <c r="I85" s="195"/>
      <c r="J85" s="195"/>
      <c r="K85" s="195"/>
      <c r="L85" s="195"/>
      <c r="M85" s="195"/>
      <c r="N85" s="195"/>
      <c r="O85" s="195"/>
    </row>
    <row r="86" spans="2:15" ht="12.75">
      <c r="B86" s="194"/>
      <c r="C86" s="195"/>
      <c r="D86" s="195"/>
      <c r="E86" s="195"/>
      <c r="F86" s="195"/>
      <c r="G86" s="195"/>
      <c r="H86" s="195"/>
      <c r="I86" s="195"/>
      <c r="J86" s="195"/>
      <c r="K86" s="195"/>
      <c r="L86" s="195"/>
      <c r="M86" s="195"/>
      <c r="N86" s="195"/>
      <c r="O86" s="195"/>
    </row>
    <row r="87" spans="2:15" ht="12.75">
      <c r="B87" s="194"/>
      <c r="C87" s="195"/>
      <c r="D87" s="195"/>
      <c r="E87" s="195"/>
      <c r="F87" s="195"/>
      <c r="G87" s="195"/>
      <c r="H87" s="195"/>
      <c r="I87" s="195"/>
      <c r="J87" s="195"/>
      <c r="K87" s="195"/>
      <c r="L87" s="195"/>
      <c r="M87" s="195"/>
      <c r="N87" s="195"/>
      <c r="O87" s="195"/>
    </row>
    <row r="88" spans="2:15" ht="12.75">
      <c r="B88" s="194"/>
      <c r="C88" s="195"/>
      <c r="D88" s="195"/>
      <c r="E88" s="195"/>
      <c r="F88" s="195"/>
      <c r="G88" s="195"/>
      <c r="H88" s="195"/>
      <c r="I88" s="195"/>
      <c r="J88" s="195"/>
      <c r="K88" s="195"/>
      <c r="L88" s="195"/>
      <c r="M88" s="195"/>
      <c r="N88" s="195"/>
      <c r="O88" s="195"/>
    </row>
    <row r="89" spans="2:15" ht="12.75">
      <c r="B89" s="194"/>
      <c r="C89" s="195"/>
      <c r="D89" s="195"/>
      <c r="E89" s="195"/>
      <c r="F89" s="195"/>
      <c r="G89" s="195"/>
      <c r="H89" s="195"/>
      <c r="I89" s="195"/>
      <c r="J89" s="195"/>
      <c r="K89" s="195"/>
      <c r="L89" s="195"/>
      <c r="M89" s="195"/>
      <c r="N89" s="195"/>
      <c r="O89" s="195"/>
    </row>
    <row r="90" spans="2:15" ht="12.75">
      <c r="B90" s="194"/>
      <c r="C90" s="195"/>
      <c r="D90" s="195"/>
      <c r="E90" s="195"/>
      <c r="F90" s="195"/>
      <c r="G90" s="195"/>
      <c r="H90" s="195"/>
      <c r="I90" s="195"/>
      <c r="J90" s="195"/>
      <c r="K90" s="195"/>
      <c r="L90" s="195"/>
      <c r="M90" s="195"/>
      <c r="N90" s="195"/>
      <c r="O90" s="195"/>
    </row>
    <row r="91" spans="2:15" ht="12.75">
      <c r="B91" s="194"/>
      <c r="C91" s="195"/>
      <c r="D91" s="195"/>
      <c r="E91" s="195"/>
      <c r="F91" s="195"/>
      <c r="G91" s="195"/>
      <c r="H91" s="195"/>
      <c r="I91" s="195"/>
      <c r="J91" s="195"/>
      <c r="K91" s="195"/>
      <c r="L91" s="195"/>
      <c r="M91" s="195"/>
      <c r="N91" s="195"/>
      <c r="O91" s="195"/>
    </row>
    <row r="92" spans="2:15" ht="12.75">
      <c r="B92" s="194"/>
      <c r="C92" s="195"/>
      <c r="D92" s="195"/>
      <c r="E92" s="195"/>
      <c r="F92" s="195"/>
      <c r="G92" s="195"/>
      <c r="H92" s="195"/>
      <c r="I92" s="195"/>
      <c r="J92" s="195"/>
      <c r="K92" s="195"/>
      <c r="L92" s="195"/>
      <c r="M92" s="195"/>
      <c r="N92" s="195"/>
      <c r="O92" s="195"/>
    </row>
    <row r="93" spans="2:15" ht="12.75">
      <c r="B93" s="194"/>
      <c r="C93" s="195"/>
      <c r="D93" s="195"/>
      <c r="E93" s="195"/>
      <c r="F93" s="195"/>
      <c r="G93" s="195"/>
      <c r="H93" s="195"/>
      <c r="I93" s="195"/>
      <c r="J93" s="195"/>
      <c r="K93" s="195"/>
      <c r="L93" s="195"/>
      <c r="M93" s="195"/>
      <c r="N93" s="195"/>
      <c r="O93" s="195"/>
    </row>
    <row r="94" spans="2:15" ht="12.75">
      <c r="B94" s="194"/>
      <c r="C94" s="195"/>
      <c r="D94" s="195"/>
      <c r="E94" s="195"/>
      <c r="F94" s="195"/>
      <c r="G94" s="195"/>
      <c r="H94" s="195"/>
      <c r="I94" s="195"/>
      <c r="J94" s="195"/>
      <c r="K94" s="195"/>
      <c r="L94" s="195"/>
      <c r="M94" s="195"/>
      <c r="N94" s="195"/>
      <c r="O94" s="195"/>
    </row>
    <row r="95" spans="2:15" ht="12.75">
      <c r="B95" s="194"/>
      <c r="C95" s="195"/>
      <c r="D95" s="195"/>
      <c r="E95" s="195"/>
      <c r="F95" s="195"/>
      <c r="G95" s="195"/>
      <c r="H95" s="195"/>
      <c r="I95" s="195"/>
      <c r="J95" s="195"/>
      <c r="K95" s="195"/>
      <c r="L95" s="195"/>
      <c r="M95" s="195"/>
      <c r="N95" s="195"/>
      <c r="O95" s="195"/>
    </row>
    <row r="96" spans="2:15" ht="12.75">
      <c r="B96" s="194"/>
      <c r="C96" s="195"/>
      <c r="D96" s="195"/>
      <c r="E96" s="195"/>
      <c r="F96" s="195"/>
      <c r="G96" s="195"/>
      <c r="H96" s="195"/>
      <c r="I96" s="195"/>
      <c r="J96" s="195"/>
      <c r="K96" s="195"/>
      <c r="L96" s="195"/>
      <c r="M96" s="195"/>
      <c r="N96" s="195"/>
      <c r="O96" s="195"/>
    </row>
    <row r="97" spans="2:15" ht="12.75">
      <c r="B97" s="194"/>
      <c r="C97" s="195"/>
      <c r="D97" s="195"/>
      <c r="E97" s="195"/>
      <c r="F97" s="195"/>
      <c r="G97" s="195"/>
      <c r="H97" s="195"/>
      <c r="I97" s="195"/>
      <c r="J97" s="195"/>
      <c r="K97" s="195"/>
      <c r="L97" s="195"/>
      <c r="M97" s="195"/>
      <c r="N97" s="195"/>
      <c r="O97" s="195"/>
    </row>
    <row r="98" spans="2:15" ht="12.75">
      <c r="B98" s="194"/>
      <c r="C98" s="195"/>
      <c r="D98" s="195"/>
      <c r="E98" s="195"/>
      <c r="F98" s="195"/>
      <c r="G98" s="195"/>
      <c r="H98" s="195"/>
      <c r="I98" s="195"/>
      <c r="J98" s="195"/>
      <c r="K98" s="195"/>
      <c r="L98" s="195"/>
      <c r="M98" s="195"/>
      <c r="N98" s="195"/>
      <c r="O98" s="195"/>
    </row>
    <row r="99" spans="2:15" ht="12.75">
      <c r="B99" s="194"/>
      <c r="C99" s="195"/>
      <c r="D99" s="195"/>
      <c r="E99" s="195"/>
      <c r="F99" s="195"/>
      <c r="G99" s="195"/>
      <c r="H99" s="195"/>
      <c r="I99" s="195"/>
      <c r="J99" s="195"/>
      <c r="K99" s="195"/>
      <c r="L99" s="195"/>
      <c r="M99" s="195"/>
      <c r="N99" s="195"/>
      <c r="O99" s="195"/>
    </row>
    <row r="100" spans="2:15" ht="12.75">
      <c r="B100" s="194"/>
      <c r="C100" s="195"/>
      <c r="D100" s="195"/>
      <c r="E100" s="195"/>
      <c r="F100" s="195"/>
      <c r="G100" s="195"/>
      <c r="H100" s="195"/>
      <c r="I100" s="195"/>
      <c r="J100" s="195"/>
      <c r="K100" s="195"/>
      <c r="L100" s="195"/>
      <c r="M100" s="195"/>
      <c r="N100" s="195"/>
      <c r="O100" s="195"/>
    </row>
    <row r="101" spans="2:15" ht="12.75">
      <c r="B101" s="194"/>
      <c r="C101" s="195"/>
      <c r="D101" s="195"/>
      <c r="E101" s="195"/>
      <c r="F101" s="195"/>
      <c r="G101" s="195"/>
      <c r="H101" s="195"/>
      <c r="I101" s="195"/>
      <c r="J101" s="195"/>
      <c r="K101" s="195"/>
      <c r="L101" s="195"/>
      <c r="M101" s="195"/>
      <c r="N101" s="195"/>
      <c r="O101" s="195"/>
    </row>
    <row r="102" spans="2:15" ht="12.75">
      <c r="B102" s="194"/>
      <c r="C102" s="195"/>
      <c r="D102" s="195"/>
      <c r="E102" s="195"/>
      <c r="F102" s="195"/>
      <c r="G102" s="195"/>
      <c r="H102" s="195"/>
      <c r="I102" s="195"/>
      <c r="J102" s="195"/>
      <c r="K102" s="195"/>
      <c r="L102" s="195"/>
      <c r="M102" s="195"/>
      <c r="N102" s="195"/>
      <c r="O102" s="195"/>
    </row>
    <row r="103" spans="2:15" ht="12.75">
      <c r="B103" s="194"/>
      <c r="C103" s="195"/>
      <c r="D103" s="195"/>
      <c r="E103" s="195"/>
      <c r="F103" s="195"/>
      <c r="G103" s="195"/>
      <c r="H103" s="195"/>
      <c r="I103" s="195"/>
      <c r="J103" s="195"/>
      <c r="K103" s="195"/>
      <c r="L103" s="195"/>
      <c r="M103" s="195"/>
      <c r="N103" s="195"/>
      <c r="O103" s="195"/>
    </row>
    <row r="104" spans="2:15" ht="12.75">
      <c r="B104" s="194"/>
      <c r="C104" s="195"/>
      <c r="D104" s="195"/>
      <c r="E104" s="195"/>
      <c r="F104" s="195"/>
      <c r="G104" s="195"/>
      <c r="H104" s="195"/>
      <c r="I104" s="195"/>
      <c r="J104" s="195"/>
      <c r="K104" s="195"/>
      <c r="L104" s="195"/>
      <c r="M104" s="195"/>
      <c r="N104" s="195"/>
      <c r="O104" s="195"/>
    </row>
    <row r="105" spans="2:15" ht="12.75">
      <c r="B105" s="194"/>
      <c r="C105" s="195"/>
      <c r="D105" s="195"/>
      <c r="E105" s="195"/>
      <c r="F105" s="195"/>
      <c r="G105" s="195"/>
      <c r="H105" s="195"/>
      <c r="I105" s="195"/>
      <c r="J105" s="195"/>
      <c r="K105" s="195"/>
      <c r="L105" s="195"/>
      <c r="M105" s="195"/>
      <c r="N105" s="195"/>
      <c r="O105" s="195"/>
    </row>
    <row r="106" spans="2:15" ht="12.75">
      <c r="B106" s="194"/>
      <c r="C106" s="195"/>
      <c r="D106" s="195"/>
      <c r="E106" s="195"/>
      <c r="F106" s="195"/>
      <c r="G106" s="195"/>
      <c r="H106" s="195"/>
      <c r="I106" s="195"/>
      <c r="J106" s="195"/>
      <c r="K106" s="195"/>
      <c r="L106" s="195"/>
      <c r="M106" s="195"/>
      <c r="N106" s="195"/>
      <c r="O106" s="195"/>
    </row>
    <row r="107" spans="2:15" ht="12.75">
      <c r="B107" s="194"/>
      <c r="C107" s="195"/>
      <c r="D107" s="195"/>
      <c r="E107" s="195"/>
      <c r="F107" s="195"/>
      <c r="G107" s="195"/>
      <c r="H107" s="195"/>
      <c r="I107" s="195"/>
      <c r="J107" s="195"/>
      <c r="K107" s="195"/>
      <c r="L107" s="195"/>
      <c r="M107" s="195"/>
      <c r="N107" s="195"/>
      <c r="O107" s="195"/>
    </row>
    <row r="108" spans="2:15" ht="12.75">
      <c r="B108" s="194"/>
      <c r="C108" s="195"/>
      <c r="D108" s="195"/>
      <c r="E108" s="195"/>
      <c r="F108" s="195"/>
      <c r="G108" s="195"/>
      <c r="H108" s="195"/>
      <c r="I108" s="195"/>
      <c r="J108" s="195"/>
      <c r="K108" s="195"/>
      <c r="L108" s="195"/>
      <c r="M108" s="195"/>
      <c r="N108" s="195"/>
      <c r="O108" s="195"/>
    </row>
    <row r="109" spans="2:15" ht="12.75">
      <c r="B109" s="194"/>
      <c r="C109" s="195"/>
      <c r="D109" s="195"/>
      <c r="E109" s="195"/>
      <c r="F109" s="195"/>
      <c r="G109" s="195"/>
      <c r="H109" s="195"/>
      <c r="I109" s="195"/>
      <c r="J109" s="195"/>
      <c r="K109" s="195"/>
      <c r="L109" s="195"/>
      <c r="M109" s="195"/>
      <c r="N109" s="195"/>
      <c r="O109" s="195"/>
    </row>
    <row r="110" spans="2:15" ht="12.75">
      <c r="B110" s="194"/>
      <c r="C110" s="195"/>
      <c r="D110" s="195"/>
      <c r="E110" s="195"/>
      <c r="F110" s="195"/>
      <c r="G110" s="195"/>
      <c r="H110" s="195"/>
      <c r="I110" s="195"/>
      <c r="J110" s="195"/>
      <c r="K110" s="195"/>
      <c r="L110" s="195"/>
      <c r="M110" s="195"/>
      <c r="N110" s="195"/>
      <c r="O110" s="195"/>
    </row>
    <row r="111" spans="2:15" ht="12.75">
      <c r="B111" s="194"/>
      <c r="C111" s="195"/>
      <c r="D111" s="195"/>
      <c r="E111" s="195"/>
      <c r="F111" s="195"/>
      <c r="G111" s="195"/>
      <c r="H111" s="195"/>
      <c r="I111" s="195"/>
      <c r="J111" s="195"/>
      <c r="K111" s="195"/>
      <c r="L111" s="195"/>
      <c r="M111" s="195"/>
      <c r="N111" s="195"/>
      <c r="O111" s="195"/>
    </row>
    <row r="112" spans="2:15" ht="12.75">
      <c r="B112" s="194"/>
      <c r="C112" s="195"/>
      <c r="D112" s="195"/>
      <c r="E112" s="195"/>
      <c r="F112" s="195"/>
      <c r="G112" s="195"/>
      <c r="H112" s="195"/>
      <c r="I112" s="195"/>
      <c r="J112" s="195"/>
      <c r="K112" s="195"/>
      <c r="L112" s="195"/>
      <c r="M112" s="195"/>
      <c r="N112" s="195"/>
      <c r="O112" s="195"/>
    </row>
    <row r="113" spans="2:15" ht="12.75">
      <c r="B113" s="194"/>
      <c r="C113" s="195"/>
      <c r="D113" s="195"/>
      <c r="E113" s="195"/>
      <c r="F113" s="195"/>
      <c r="G113" s="195"/>
      <c r="H113" s="195"/>
      <c r="I113" s="195"/>
      <c r="J113" s="195"/>
      <c r="K113" s="195"/>
      <c r="L113" s="195"/>
      <c r="M113" s="195"/>
      <c r="N113" s="195"/>
      <c r="O113" s="195"/>
    </row>
    <row r="114" spans="2:15" ht="12.75">
      <c r="B114" s="194"/>
      <c r="C114" s="195"/>
      <c r="D114" s="195"/>
      <c r="E114" s="195"/>
      <c r="F114" s="195"/>
      <c r="G114" s="195"/>
      <c r="H114" s="195"/>
      <c r="I114" s="195"/>
      <c r="J114" s="195"/>
      <c r="K114" s="195"/>
      <c r="L114" s="195"/>
      <c r="M114" s="195"/>
      <c r="N114" s="195"/>
      <c r="O114" s="195"/>
    </row>
    <row r="115" spans="2:15" ht="12.75">
      <c r="B115" s="194"/>
      <c r="C115" s="195"/>
      <c r="D115" s="195"/>
      <c r="E115" s="195"/>
      <c r="F115" s="195"/>
      <c r="G115" s="195"/>
      <c r="H115" s="195"/>
      <c r="I115" s="195"/>
      <c r="J115" s="195"/>
      <c r="K115" s="195"/>
      <c r="L115" s="195"/>
      <c r="M115" s="195"/>
      <c r="N115" s="195"/>
      <c r="O115" s="195"/>
    </row>
    <row r="116" spans="2:15" ht="12.75">
      <c r="B116" s="194"/>
      <c r="C116" s="195"/>
      <c r="D116" s="195"/>
      <c r="E116" s="195"/>
      <c r="F116" s="195"/>
      <c r="G116" s="195"/>
      <c r="H116" s="195"/>
      <c r="I116" s="195"/>
      <c r="J116" s="195"/>
      <c r="K116" s="195"/>
      <c r="L116" s="195"/>
      <c r="M116" s="195"/>
      <c r="N116" s="195"/>
      <c r="O116" s="195"/>
    </row>
    <row r="117" spans="2:15" ht="12.75">
      <c r="B117" s="194"/>
      <c r="C117" s="195"/>
      <c r="D117" s="195"/>
      <c r="E117" s="195"/>
      <c r="F117" s="195"/>
      <c r="G117" s="195"/>
      <c r="H117" s="195"/>
      <c r="I117" s="195"/>
      <c r="J117" s="195"/>
      <c r="K117" s="195"/>
      <c r="L117" s="195"/>
      <c r="M117" s="195"/>
      <c r="N117" s="195"/>
      <c r="O117" s="195"/>
    </row>
    <row r="118" spans="2:15" ht="12.75">
      <c r="B118" s="194"/>
      <c r="C118" s="195"/>
      <c r="D118" s="195"/>
      <c r="E118" s="195"/>
      <c r="F118" s="195"/>
      <c r="G118" s="195"/>
      <c r="H118" s="195"/>
      <c r="I118" s="195"/>
      <c r="J118" s="195"/>
      <c r="K118" s="195"/>
      <c r="L118" s="195"/>
      <c r="M118" s="195"/>
      <c r="N118" s="195"/>
      <c r="O118" s="195"/>
    </row>
    <row r="119" spans="2:15" ht="12.75">
      <c r="B119" s="194"/>
      <c r="C119" s="195"/>
      <c r="D119" s="195"/>
      <c r="E119" s="195"/>
      <c r="F119" s="195"/>
      <c r="G119" s="195"/>
      <c r="H119" s="195"/>
      <c r="I119" s="195"/>
      <c r="J119" s="195"/>
      <c r="K119" s="195"/>
      <c r="L119" s="195"/>
      <c r="M119" s="195"/>
      <c r="N119" s="195"/>
      <c r="O119" s="195"/>
    </row>
    <row r="120" spans="2:15" ht="12.75">
      <c r="B120" s="194"/>
      <c r="C120" s="195"/>
      <c r="D120" s="195"/>
      <c r="E120" s="195"/>
      <c r="F120" s="195"/>
      <c r="G120" s="195"/>
      <c r="H120" s="195"/>
      <c r="I120" s="195"/>
      <c r="J120" s="195"/>
      <c r="K120" s="195"/>
      <c r="L120" s="195"/>
      <c r="M120" s="195"/>
      <c r="N120" s="195"/>
      <c r="O120" s="195"/>
    </row>
    <row r="121" spans="2:15" ht="12.75">
      <c r="B121" s="194"/>
      <c r="C121" s="195"/>
      <c r="D121" s="195"/>
      <c r="E121" s="195"/>
      <c r="F121" s="195"/>
      <c r="G121" s="195"/>
      <c r="H121" s="195"/>
      <c r="I121" s="195"/>
      <c r="J121" s="195"/>
      <c r="K121" s="195"/>
      <c r="L121" s="195"/>
      <c r="M121" s="195"/>
      <c r="N121" s="195"/>
      <c r="O121" s="195"/>
    </row>
    <row r="122" spans="2:15" ht="12.75">
      <c r="B122" s="194"/>
      <c r="C122" s="195"/>
      <c r="D122" s="195"/>
      <c r="E122" s="195"/>
      <c r="F122" s="195"/>
      <c r="G122" s="195"/>
      <c r="H122" s="195"/>
      <c r="I122" s="195"/>
      <c r="J122" s="195"/>
      <c r="K122" s="195"/>
      <c r="L122" s="195"/>
      <c r="M122" s="195"/>
      <c r="N122" s="195"/>
      <c r="O122" s="195"/>
    </row>
    <row r="123" spans="2:15" ht="12.75">
      <c r="B123" s="194"/>
      <c r="C123" s="195"/>
      <c r="D123" s="195"/>
      <c r="E123" s="195"/>
      <c r="F123" s="195"/>
      <c r="G123" s="195"/>
      <c r="H123" s="195"/>
      <c r="I123" s="195"/>
      <c r="J123" s="195"/>
      <c r="K123" s="195"/>
      <c r="L123" s="195"/>
      <c r="M123" s="195"/>
      <c r="N123" s="195"/>
      <c r="O123" s="195"/>
    </row>
    <row r="124" spans="2:15" ht="12.75">
      <c r="B124" s="194"/>
      <c r="C124" s="195"/>
      <c r="D124" s="195"/>
      <c r="E124" s="195"/>
      <c r="F124" s="195"/>
      <c r="G124" s="195"/>
      <c r="H124" s="195"/>
      <c r="I124" s="195"/>
      <c r="J124" s="195"/>
      <c r="K124" s="195"/>
      <c r="L124" s="195"/>
      <c r="M124" s="195"/>
      <c r="N124" s="195"/>
      <c r="O124" s="195"/>
    </row>
    <row r="125" spans="2:15" ht="12.75">
      <c r="B125" s="194"/>
      <c r="C125" s="195"/>
      <c r="D125" s="195"/>
      <c r="E125" s="195"/>
      <c r="F125" s="195"/>
      <c r="G125" s="195"/>
      <c r="H125" s="195"/>
      <c r="I125" s="195"/>
      <c r="J125" s="195"/>
      <c r="K125" s="195"/>
      <c r="L125" s="195"/>
      <c r="M125" s="195"/>
      <c r="N125" s="195"/>
      <c r="O125" s="195"/>
    </row>
    <row r="126" spans="2:15" ht="12.75">
      <c r="B126" s="194"/>
      <c r="C126" s="195"/>
      <c r="D126" s="195"/>
      <c r="E126" s="195"/>
      <c r="F126" s="195"/>
      <c r="G126" s="195"/>
      <c r="H126" s="195"/>
      <c r="I126" s="195"/>
      <c r="J126" s="195"/>
      <c r="K126" s="195"/>
      <c r="L126" s="195"/>
      <c r="M126" s="195"/>
      <c r="N126" s="195"/>
      <c r="O126" s="195"/>
    </row>
    <row r="127" spans="2:15" ht="12.75">
      <c r="B127" s="194"/>
      <c r="C127" s="195"/>
      <c r="D127" s="195"/>
      <c r="E127" s="195"/>
      <c r="F127" s="195"/>
      <c r="G127" s="195"/>
      <c r="H127" s="195"/>
      <c r="I127" s="195"/>
      <c r="J127" s="195"/>
      <c r="K127" s="195"/>
      <c r="L127" s="195"/>
      <c r="M127" s="195"/>
      <c r="N127" s="195"/>
      <c r="O127" s="195"/>
    </row>
    <row r="128" spans="2:15" ht="12.75">
      <c r="B128" s="194"/>
      <c r="C128" s="195"/>
      <c r="D128" s="195"/>
      <c r="E128" s="195"/>
      <c r="F128" s="195"/>
      <c r="G128" s="195"/>
      <c r="H128" s="195"/>
      <c r="I128" s="195"/>
      <c r="J128" s="195"/>
      <c r="K128" s="195"/>
      <c r="L128" s="195"/>
      <c r="M128" s="195"/>
      <c r="N128" s="195"/>
      <c r="O128" s="195"/>
    </row>
    <row r="129" spans="2:15" ht="12.75">
      <c r="B129" s="194"/>
      <c r="C129" s="195"/>
      <c r="D129" s="195"/>
      <c r="E129" s="195"/>
      <c r="F129" s="195"/>
      <c r="G129" s="195"/>
      <c r="H129" s="195"/>
      <c r="I129" s="195"/>
      <c r="J129" s="195"/>
      <c r="K129" s="195"/>
      <c r="L129" s="195"/>
      <c r="M129" s="195"/>
      <c r="N129" s="195"/>
      <c r="O129" s="195"/>
    </row>
    <row r="130" spans="2:15" ht="12.75">
      <c r="B130" s="194"/>
      <c r="C130" s="195"/>
      <c r="D130" s="195"/>
      <c r="E130" s="195"/>
      <c r="F130" s="195"/>
      <c r="G130" s="195"/>
      <c r="H130" s="195"/>
      <c r="I130" s="195"/>
      <c r="J130" s="195"/>
      <c r="K130" s="195"/>
      <c r="L130" s="195"/>
      <c r="M130" s="195"/>
      <c r="N130" s="195"/>
      <c r="O130" s="195"/>
    </row>
    <row r="131" spans="2:15" ht="12.75">
      <c r="B131" s="194"/>
      <c r="C131" s="195"/>
      <c r="D131" s="195"/>
      <c r="E131" s="195"/>
      <c r="F131" s="195"/>
      <c r="G131" s="195"/>
      <c r="H131" s="195"/>
      <c r="I131" s="195"/>
      <c r="J131" s="195"/>
      <c r="K131" s="195"/>
      <c r="L131" s="195"/>
      <c r="M131" s="195"/>
      <c r="N131" s="195"/>
      <c r="O131" s="195"/>
    </row>
    <row r="132" spans="2:15" ht="12.75">
      <c r="B132" s="194"/>
      <c r="C132" s="195"/>
      <c r="D132" s="195"/>
      <c r="E132" s="195"/>
      <c r="F132" s="195"/>
      <c r="G132" s="195"/>
      <c r="H132" s="195"/>
      <c r="I132" s="195"/>
      <c r="J132" s="195"/>
      <c r="K132" s="195"/>
      <c r="L132" s="195"/>
      <c r="M132" s="195"/>
      <c r="N132" s="195"/>
      <c r="O132" s="195"/>
    </row>
    <row r="133" spans="2:15" ht="12.75">
      <c r="B133" s="194"/>
      <c r="C133" s="195"/>
      <c r="D133" s="195"/>
      <c r="E133" s="195"/>
      <c r="F133" s="195"/>
      <c r="G133" s="195"/>
      <c r="H133" s="195"/>
      <c r="I133" s="195"/>
      <c r="J133" s="195"/>
      <c r="K133" s="195"/>
      <c r="L133" s="195"/>
      <c r="M133" s="195"/>
      <c r="N133" s="195"/>
      <c r="O133" s="195"/>
    </row>
    <row r="134" spans="2:15" ht="12.75">
      <c r="B134" s="194"/>
      <c r="C134" s="195"/>
      <c r="D134" s="195"/>
      <c r="E134" s="195"/>
      <c r="F134" s="195"/>
      <c r="G134" s="195"/>
      <c r="H134" s="195"/>
      <c r="I134" s="195"/>
      <c r="J134" s="195"/>
      <c r="K134" s="195"/>
      <c r="L134" s="195"/>
      <c r="M134" s="195"/>
      <c r="N134" s="195"/>
      <c r="O134" s="195"/>
    </row>
    <row r="135" spans="2:15" ht="12.75">
      <c r="B135" s="194"/>
      <c r="C135" s="195"/>
      <c r="D135" s="195"/>
      <c r="E135" s="195"/>
      <c r="F135" s="195"/>
      <c r="G135" s="195"/>
      <c r="H135" s="195"/>
      <c r="I135" s="195"/>
      <c r="J135" s="195"/>
      <c r="K135" s="195"/>
      <c r="L135" s="195"/>
      <c r="M135" s="195"/>
      <c r="N135" s="195"/>
      <c r="O135" s="195"/>
    </row>
    <row r="136" spans="2:15" ht="12.75">
      <c r="B136" s="194"/>
      <c r="C136" s="195"/>
      <c r="D136" s="195"/>
      <c r="E136" s="195"/>
      <c r="F136" s="195"/>
      <c r="G136" s="195"/>
      <c r="H136" s="195"/>
      <c r="I136" s="195"/>
      <c r="J136" s="195"/>
      <c r="K136" s="195"/>
      <c r="L136" s="195"/>
      <c r="M136" s="195"/>
      <c r="N136" s="195"/>
      <c r="O136" s="195"/>
    </row>
    <row r="137" spans="2:15" ht="12.75">
      <c r="B137" s="194"/>
      <c r="C137" s="195"/>
      <c r="D137" s="195"/>
      <c r="E137" s="195"/>
      <c r="F137" s="195"/>
      <c r="G137" s="195"/>
      <c r="H137" s="195"/>
      <c r="I137" s="195"/>
      <c r="J137" s="195"/>
      <c r="K137" s="195"/>
      <c r="L137" s="195"/>
      <c r="M137" s="195"/>
      <c r="N137" s="195"/>
      <c r="O137" s="195"/>
    </row>
    <row r="138" spans="2:15" ht="12.75">
      <c r="B138" s="194"/>
      <c r="C138" s="195"/>
      <c r="D138" s="195"/>
      <c r="E138" s="195"/>
      <c r="F138" s="195"/>
      <c r="G138" s="195"/>
      <c r="H138" s="195"/>
      <c r="I138" s="195"/>
      <c r="J138" s="195"/>
      <c r="K138" s="195"/>
      <c r="L138" s="195"/>
      <c r="M138" s="195"/>
      <c r="N138" s="195"/>
      <c r="O138" s="195"/>
    </row>
    <row r="139" spans="2:15" ht="12.75">
      <c r="B139" s="194"/>
      <c r="C139" s="195"/>
      <c r="D139" s="195"/>
      <c r="E139" s="195"/>
      <c r="F139" s="195"/>
      <c r="G139" s="195"/>
      <c r="H139" s="195"/>
      <c r="I139" s="195"/>
      <c r="J139" s="195"/>
      <c r="K139" s="195"/>
      <c r="L139" s="195"/>
      <c r="M139" s="195"/>
      <c r="N139" s="195"/>
      <c r="O139" s="195"/>
    </row>
    <row r="140" spans="2:15" ht="12.75">
      <c r="B140" s="194"/>
      <c r="C140" s="195"/>
      <c r="D140" s="195"/>
      <c r="E140" s="195"/>
      <c r="F140" s="195"/>
      <c r="G140" s="195"/>
      <c r="H140" s="195"/>
      <c r="I140" s="195"/>
      <c r="J140" s="195"/>
      <c r="K140" s="195"/>
      <c r="L140" s="195"/>
      <c r="M140" s="195"/>
      <c r="N140" s="195"/>
      <c r="O140" s="195"/>
    </row>
    <row r="141" spans="2:15" ht="12.75">
      <c r="B141" s="194"/>
      <c r="C141" s="195"/>
      <c r="D141" s="195"/>
      <c r="E141" s="195"/>
      <c r="F141" s="195"/>
      <c r="G141" s="195"/>
      <c r="H141" s="195"/>
      <c r="I141" s="195"/>
      <c r="J141" s="195"/>
      <c r="K141" s="195"/>
      <c r="L141" s="195"/>
      <c r="M141" s="195"/>
      <c r="N141" s="195"/>
      <c r="O141" s="195"/>
    </row>
    <row r="142" spans="2:15" ht="12.75">
      <c r="B142" s="194"/>
      <c r="C142" s="195"/>
      <c r="D142" s="195"/>
      <c r="E142" s="195"/>
      <c r="F142" s="195"/>
      <c r="G142" s="195"/>
      <c r="H142" s="195"/>
      <c r="I142" s="195"/>
      <c r="J142" s="195"/>
      <c r="K142" s="195"/>
      <c r="L142" s="195"/>
      <c r="M142" s="195"/>
      <c r="N142" s="195"/>
      <c r="O142" s="195"/>
    </row>
    <row r="143" spans="2:15" ht="12.75">
      <c r="B143" s="194"/>
      <c r="C143" s="195"/>
      <c r="D143" s="195"/>
      <c r="E143" s="195"/>
      <c r="F143" s="195"/>
      <c r="G143" s="195"/>
      <c r="H143" s="195"/>
      <c r="I143" s="195"/>
      <c r="J143" s="195"/>
      <c r="K143" s="195"/>
      <c r="L143" s="195"/>
      <c r="M143" s="195"/>
      <c r="N143" s="195"/>
      <c r="O143" s="195"/>
    </row>
    <row r="144" spans="2:15" ht="12.75">
      <c r="B144" s="194"/>
      <c r="C144" s="195"/>
      <c r="D144" s="195"/>
      <c r="E144" s="195"/>
      <c r="F144" s="195"/>
      <c r="G144" s="195"/>
      <c r="H144" s="195"/>
      <c r="I144" s="195"/>
      <c r="J144" s="195"/>
      <c r="K144" s="195"/>
      <c r="L144" s="195"/>
      <c r="M144" s="195"/>
      <c r="N144" s="195"/>
      <c r="O144" s="195"/>
    </row>
    <row r="145" spans="2:15" ht="12.75">
      <c r="B145" s="194"/>
      <c r="C145" s="195"/>
      <c r="D145" s="195"/>
      <c r="E145" s="195"/>
      <c r="F145" s="195"/>
      <c r="G145" s="195"/>
      <c r="H145" s="195"/>
      <c r="I145" s="195"/>
      <c r="J145" s="195"/>
      <c r="K145" s="195"/>
      <c r="L145" s="195"/>
      <c r="M145" s="195"/>
      <c r="N145" s="195"/>
      <c r="O145" s="195"/>
    </row>
    <row r="146" spans="2:15" ht="12.75">
      <c r="B146" s="194"/>
      <c r="C146" s="195"/>
      <c r="D146" s="195"/>
      <c r="E146" s="195"/>
      <c r="F146" s="195"/>
      <c r="G146" s="195"/>
      <c r="H146" s="195"/>
      <c r="I146" s="195"/>
      <c r="J146" s="195"/>
      <c r="K146" s="195"/>
      <c r="L146" s="195"/>
      <c r="M146" s="195"/>
      <c r="N146" s="195"/>
      <c r="O146" s="195"/>
    </row>
    <row r="147" spans="2:15" ht="12.75">
      <c r="B147" s="194"/>
      <c r="C147" s="195"/>
      <c r="D147" s="195"/>
      <c r="E147" s="195"/>
      <c r="F147" s="195"/>
      <c r="G147" s="195"/>
      <c r="H147" s="195"/>
      <c r="I147" s="195"/>
      <c r="J147" s="195"/>
      <c r="K147" s="195"/>
      <c r="L147" s="195"/>
      <c r="M147" s="195"/>
      <c r="N147" s="195"/>
      <c r="O147" s="195"/>
    </row>
    <row r="148" spans="2:15" ht="12.75">
      <c r="B148" s="194"/>
      <c r="C148" s="195"/>
      <c r="D148" s="195"/>
      <c r="E148" s="195"/>
      <c r="F148" s="195"/>
      <c r="G148" s="195"/>
      <c r="H148" s="195"/>
      <c r="I148" s="195"/>
      <c r="J148" s="195"/>
      <c r="K148" s="195"/>
      <c r="L148" s="195"/>
      <c r="M148" s="195"/>
      <c r="N148" s="195"/>
      <c r="O148" s="195"/>
    </row>
    <row r="149" spans="2:15" ht="12.75">
      <c r="B149" s="194"/>
      <c r="C149" s="195"/>
      <c r="D149" s="195"/>
      <c r="E149" s="195"/>
      <c r="F149" s="195"/>
      <c r="G149" s="195"/>
      <c r="H149" s="195"/>
      <c r="I149" s="195"/>
      <c r="J149" s="195"/>
      <c r="K149" s="195"/>
      <c r="L149" s="195"/>
      <c r="M149" s="195"/>
      <c r="N149" s="195"/>
      <c r="O149" s="195"/>
    </row>
    <row r="150" spans="2:15" ht="12.75">
      <c r="B150" s="194"/>
      <c r="C150" s="195"/>
      <c r="D150" s="195"/>
      <c r="E150" s="195"/>
      <c r="F150" s="195"/>
      <c r="G150" s="195"/>
      <c r="H150" s="195"/>
      <c r="I150" s="195"/>
      <c r="J150" s="195"/>
      <c r="K150" s="195"/>
      <c r="L150" s="195"/>
      <c r="M150" s="195"/>
      <c r="N150" s="195"/>
      <c r="O150" s="195"/>
    </row>
    <row r="151" spans="2:15" ht="12.75">
      <c r="B151" s="194"/>
      <c r="C151" s="195"/>
      <c r="D151" s="195"/>
      <c r="E151" s="195"/>
      <c r="F151" s="195"/>
      <c r="G151" s="195"/>
      <c r="H151" s="195"/>
      <c r="I151" s="195"/>
      <c r="J151" s="195"/>
      <c r="K151" s="195"/>
      <c r="L151" s="195"/>
      <c r="M151" s="195"/>
      <c r="N151" s="195"/>
      <c r="O151" s="195"/>
    </row>
    <row r="152" spans="2:15" ht="12.75">
      <c r="B152" s="194"/>
      <c r="C152" s="195"/>
      <c r="D152" s="195"/>
      <c r="E152" s="195"/>
      <c r="F152" s="195"/>
      <c r="G152" s="195"/>
      <c r="H152" s="195"/>
      <c r="I152" s="195"/>
      <c r="J152" s="195"/>
      <c r="K152" s="195"/>
      <c r="L152" s="195"/>
      <c r="M152" s="195"/>
      <c r="N152" s="195"/>
      <c r="O152" s="195"/>
    </row>
    <row r="153" spans="2:15" ht="12.75">
      <c r="B153" s="194"/>
      <c r="C153" s="195"/>
      <c r="D153" s="195"/>
      <c r="E153" s="195"/>
      <c r="F153" s="195"/>
      <c r="G153" s="195"/>
      <c r="H153" s="195"/>
      <c r="I153" s="195"/>
      <c r="J153" s="195"/>
      <c r="K153" s="195"/>
      <c r="L153" s="195"/>
      <c r="M153" s="195"/>
      <c r="N153" s="195"/>
      <c r="O153" s="195"/>
    </row>
    <row r="154" spans="2:15" ht="12.75">
      <c r="B154" s="194"/>
      <c r="C154" s="195"/>
      <c r="D154" s="195"/>
      <c r="E154" s="195"/>
      <c r="F154" s="195"/>
      <c r="G154" s="195"/>
      <c r="H154" s="195"/>
      <c r="I154" s="195"/>
      <c r="J154" s="195"/>
      <c r="K154" s="195"/>
      <c r="L154" s="195"/>
      <c r="M154" s="195"/>
      <c r="N154" s="195"/>
      <c r="O154" s="195"/>
    </row>
    <row r="155" spans="2:15" ht="12.75">
      <c r="B155" s="194"/>
      <c r="C155" s="195"/>
      <c r="D155" s="195"/>
      <c r="E155" s="195"/>
      <c r="F155" s="195"/>
      <c r="G155" s="195"/>
      <c r="H155" s="195"/>
      <c r="I155" s="195"/>
      <c r="J155" s="195"/>
      <c r="K155" s="195"/>
      <c r="L155" s="195"/>
      <c r="M155" s="195"/>
      <c r="N155" s="195"/>
      <c r="O155" s="195"/>
    </row>
    <row r="156" spans="2:15" ht="12.75">
      <c r="B156" s="194"/>
      <c r="C156" s="195"/>
      <c r="D156" s="195"/>
      <c r="E156" s="195"/>
      <c r="F156" s="195"/>
      <c r="G156" s="195"/>
      <c r="H156" s="195"/>
      <c r="I156" s="195"/>
      <c r="J156" s="195"/>
      <c r="K156" s="195"/>
      <c r="L156" s="195"/>
      <c r="M156" s="195"/>
      <c r="N156" s="195"/>
      <c r="O156" s="195"/>
    </row>
    <row r="157" spans="2:15" ht="12.75">
      <c r="B157" s="194"/>
      <c r="C157" s="195"/>
      <c r="D157" s="195"/>
      <c r="E157" s="195"/>
      <c r="F157" s="195"/>
      <c r="G157" s="195"/>
      <c r="H157" s="195"/>
      <c r="I157" s="195"/>
      <c r="J157" s="195"/>
      <c r="K157" s="195"/>
      <c r="L157" s="195"/>
      <c r="M157" s="195"/>
      <c r="N157" s="195"/>
      <c r="O157" s="195"/>
    </row>
    <row r="158" spans="2:15" ht="12.75">
      <c r="B158" s="194"/>
      <c r="C158" s="195"/>
      <c r="D158" s="195"/>
      <c r="E158" s="195"/>
      <c r="F158" s="195"/>
      <c r="G158" s="195"/>
      <c r="H158" s="195"/>
      <c r="I158" s="195"/>
      <c r="J158" s="195"/>
      <c r="K158" s="195"/>
      <c r="L158" s="195"/>
      <c r="M158" s="195"/>
      <c r="N158" s="195"/>
      <c r="O158" s="195"/>
    </row>
    <row r="159" spans="2:15" ht="12.75">
      <c r="B159" s="194"/>
      <c r="C159" s="195"/>
      <c r="D159" s="195"/>
      <c r="E159" s="195"/>
      <c r="F159" s="195"/>
      <c r="G159" s="195"/>
      <c r="H159" s="195"/>
      <c r="I159" s="195"/>
      <c r="J159" s="195"/>
      <c r="K159" s="195"/>
      <c r="L159" s="195"/>
      <c r="M159" s="195"/>
      <c r="N159" s="195"/>
      <c r="O159" s="195"/>
    </row>
    <row r="160" spans="2:15" ht="12.75">
      <c r="B160" s="194"/>
      <c r="C160" s="195"/>
      <c r="D160" s="195"/>
      <c r="E160" s="195"/>
      <c r="F160" s="195"/>
      <c r="G160" s="195"/>
      <c r="H160" s="195"/>
      <c r="I160" s="195"/>
      <c r="J160" s="195"/>
      <c r="K160" s="195"/>
      <c r="L160" s="195"/>
      <c r="M160" s="195"/>
      <c r="N160" s="195"/>
      <c r="O160" s="195"/>
    </row>
    <row r="161" spans="2:15" ht="12.75">
      <c r="B161" s="194"/>
      <c r="C161" s="195"/>
      <c r="D161" s="195"/>
      <c r="E161" s="195"/>
      <c r="F161" s="195"/>
      <c r="G161" s="195"/>
      <c r="H161" s="195"/>
      <c r="I161" s="195"/>
      <c r="J161" s="195"/>
      <c r="K161" s="195"/>
      <c r="L161" s="195"/>
      <c r="M161" s="195"/>
      <c r="N161" s="195"/>
      <c r="O161" s="195"/>
    </row>
    <row r="162" spans="2:15" ht="12.75">
      <c r="B162" s="194"/>
      <c r="C162" s="195"/>
      <c r="D162" s="195"/>
      <c r="E162" s="195"/>
      <c r="F162" s="195"/>
      <c r="G162" s="195"/>
      <c r="H162" s="195"/>
      <c r="I162" s="195"/>
      <c r="J162" s="195"/>
      <c r="K162" s="195"/>
      <c r="L162" s="195"/>
      <c r="M162" s="195"/>
      <c r="N162" s="195"/>
      <c r="O162" s="195"/>
    </row>
    <row r="163" spans="2:15" ht="12.75">
      <c r="B163" s="194"/>
      <c r="C163" s="195"/>
      <c r="D163" s="195"/>
      <c r="E163" s="195"/>
      <c r="F163" s="195"/>
      <c r="G163" s="195"/>
      <c r="H163" s="195"/>
      <c r="I163" s="195"/>
      <c r="J163" s="195"/>
      <c r="K163" s="195"/>
      <c r="L163" s="195"/>
      <c r="M163" s="195"/>
      <c r="N163" s="195"/>
      <c r="O163" s="195"/>
    </row>
    <row r="164" spans="2:15" ht="12.75">
      <c r="B164" s="194"/>
      <c r="C164" s="195"/>
      <c r="D164" s="195"/>
      <c r="E164" s="195"/>
      <c r="F164" s="195"/>
      <c r="G164" s="195"/>
      <c r="H164" s="195"/>
      <c r="I164" s="195"/>
      <c r="J164" s="195"/>
      <c r="K164" s="195"/>
      <c r="L164" s="195"/>
      <c r="M164" s="195"/>
      <c r="N164" s="195"/>
      <c r="O164" s="195"/>
    </row>
    <row r="165" spans="2:15" ht="12.75">
      <c r="B165" s="194"/>
      <c r="C165" s="195"/>
      <c r="D165" s="195"/>
      <c r="E165" s="195"/>
      <c r="F165" s="195"/>
      <c r="G165" s="195"/>
      <c r="H165" s="195"/>
      <c r="I165" s="195"/>
      <c r="J165" s="195"/>
      <c r="K165" s="195"/>
      <c r="L165" s="195"/>
      <c r="M165" s="195"/>
      <c r="N165" s="195"/>
      <c r="O165" s="195"/>
    </row>
    <row r="166" spans="2:15" ht="12.75">
      <c r="B166" s="194"/>
      <c r="C166" s="195"/>
      <c r="D166" s="195"/>
      <c r="E166" s="195"/>
      <c r="F166" s="195"/>
      <c r="G166" s="195"/>
      <c r="H166" s="195"/>
      <c r="I166" s="195"/>
      <c r="J166" s="195"/>
      <c r="K166" s="195"/>
      <c r="L166" s="195"/>
      <c r="M166" s="195"/>
      <c r="N166" s="195"/>
      <c r="O166" s="195"/>
    </row>
    <row r="167" spans="2:15" ht="12.75">
      <c r="B167" s="194"/>
      <c r="C167" s="195"/>
      <c r="D167" s="195"/>
      <c r="E167" s="195"/>
      <c r="F167" s="195"/>
      <c r="G167" s="195"/>
      <c r="H167" s="195"/>
      <c r="I167" s="195"/>
      <c r="J167" s="195"/>
      <c r="K167" s="195"/>
      <c r="L167" s="195"/>
      <c r="M167" s="195"/>
      <c r="N167" s="195"/>
      <c r="O167" s="195"/>
    </row>
    <row r="168" spans="2:15" ht="12.75">
      <c r="B168" s="194"/>
      <c r="C168" s="195"/>
      <c r="D168" s="195"/>
      <c r="E168" s="195"/>
      <c r="F168" s="195"/>
      <c r="G168" s="195"/>
      <c r="H168" s="195"/>
      <c r="I168" s="195"/>
      <c r="J168" s="195"/>
      <c r="K168" s="195"/>
      <c r="L168" s="195"/>
      <c r="M168" s="195"/>
      <c r="N168" s="195"/>
      <c r="O168" s="195"/>
    </row>
    <row r="169" spans="2:15" ht="12.75">
      <c r="B169" s="194"/>
      <c r="C169" s="195"/>
      <c r="D169" s="195"/>
      <c r="E169" s="195"/>
      <c r="F169" s="195"/>
      <c r="G169" s="195"/>
      <c r="H169" s="195"/>
      <c r="I169" s="195"/>
      <c r="J169" s="195"/>
      <c r="K169" s="195"/>
      <c r="L169" s="195"/>
      <c r="M169" s="195"/>
      <c r="N169" s="195"/>
      <c r="O169" s="195"/>
    </row>
    <row r="170" spans="2:15" ht="12.75">
      <c r="B170" s="194"/>
      <c r="C170" s="195"/>
      <c r="D170" s="195"/>
      <c r="E170" s="195"/>
      <c r="F170" s="195"/>
      <c r="G170" s="195"/>
      <c r="H170" s="195"/>
      <c r="I170" s="195"/>
      <c r="J170" s="195"/>
      <c r="K170" s="195"/>
      <c r="L170" s="195"/>
      <c r="M170" s="195"/>
      <c r="N170" s="195"/>
      <c r="O170" s="195"/>
    </row>
    <row r="171" spans="2:15" ht="12.75">
      <c r="B171" s="194"/>
      <c r="C171" s="195"/>
      <c r="D171" s="195"/>
      <c r="E171" s="195"/>
      <c r="F171" s="195"/>
      <c r="G171" s="195"/>
      <c r="H171" s="195"/>
      <c r="I171" s="195"/>
      <c r="J171" s="195"/>
      <c r="K171" s="195"/>
      <c r="L171" s="195"/>
      <c r="M171" s="195"/>
      <c r="N171" s="195"/>
      <c r="O171" s="195"/>
    </row>
    <row r="172" spans="2:15" ht="12.75">
      <c r="B172" s="194"/>
      <c r="C172" s="195"/>
      <c r="D172" s="195"/>
      <c r="E172" s="195"/>
      <c r="F172" s="195"/>
      <c r="G172" s="195"/>
      <c r="H172" s="195"/>
      <c r="I172" s="195"/>
      <c r="J172" s="195"/>
      <c r="K172" s="195"/>
      <c r="L172" s="195"/>
      <c r="M172" s="195"/>
      <c r="N172" s="195"/>
      <c r="O172" s="195"/>
    </row>
    <row r="173" spans="2:15" ht="12.75">
      <c r="B173" s="194"/>
      <c r="C173" s="195"/>
      <c r="D173" s="195"/>
      <c r="E173" s="195"/>
      <c r="F173" s="195"/>
      <c r="G173" s="195"/>
      <c r="H173" s="195"/>
      <c r="I173" s="195"/>
      <c r="J173" s="195"/>
      <c r="K173" s="195"/>
      <c r="L173" s="195"/>
      <c r="M173" s="195"/>
      <c r="N173" s="195"/>
      <c r="O173" s="195"/>
    </row>
    <row r="174" spans="2:15" ht="12.75">
      <c r="B174" s="194"/>
      <c r="C174" s="195"/>
      <c r="D174" s="195"/>
      <c r="E174" s="195"/>
      <c r="F174" s="195"/>
      <c r="G174" s="195"/>
      <c r="H174" s="195"/>
      <c r="I174" s="195"/>
      <c r="J174" s="195"/>
      <c r="K174" s="195"/>
      <c r="L174" s="195"/>
      <c r="M174" s="195"/>
      <c r="N174" s="195"/>
      <c r="O174" s="195"/>
    </row>
    <row r="175" spans="2:15" ht="12.75">
      <c r="B175" s="194"/>
      <c r="C175" s="195"/>
      <c r="D175" s="195"/>
      <c r="E175" s="195"/>
      <c r="F175" s="195"/>
      <c r="G175" s="195"/>
      <c r="H175" s="195"/>
      <c r="I175" s="195"/>
      <c r="J175" s="195"/>
      <c r="K175" s="195"/>
      <c r="L175" s="195"/>
      <c r="M175" s="195"/>
      <c r="N175" s="195"/>
      <c r="O175" s="195"/>
    </row>
    <row r="176" spans="2:15" ht="12.75">
      <c r="B176" s="194"/>
      <c r="C176" s="195"/>
      <c r="D176" s="195"/>
      <c r="E176" s="195"/>
      <c r="F176" s="195"/>
      <c r="G176" s="195"/>
      <c r="H176" s="195"/>
      <c r="I176" s="195"/>
      <c r="J176" s="195"/>
      <c r="K176" s="195"/>
      <c r="L176" s="195"/>
      <c r="M176" s="195"/>
      <c r="N176" s="195"/>
      <c r="O176" s="195"/>
    </row>
    <row r="177" spans="2:15" ht="12.75">
      <c r="B177" s="194"/>
      <c r="C177" s="195"/>
      <c r="D177" s="195"/>
      <c r="E177" s="195"/>
      <c r="F177" s="195"/>
      <c r="G177" s="195"/>
      <c r="H177" s="195"/>
      <c r="I177" s="195"/>
      <c r="J177" s="195"/>
      <c r="K177" s="195"/>
      <c r="L177" s="195"/>
      <c r="M177" s="195"/>
      <c r="N177" s="195"/>
      <c r="O177" s="195"/>
    </row>
    <row r="178" spans="2:15" ht="12.75">
      <c r="B178" s="194"/>
      <c r="C178" s="195"/>
      <c r="D178" s="195"/>
      <c r="E178" s="195"/>
      <c r="F178" s="195"/>
      <c r="G178" s="195"/>
      <c r="H178" s="195"/>
      <c r="I178" s="195"/>
      <c r="J178" s="195"/>
      <c r="K178" s="195"/>
      <c r="L178" s="195"/>
      <c r="M178" s="195"/>
      <c r="N178" s="195"/>
      <c r="O178" s="195"/>
    </row>
    <row r="179" spans="2:15" ht="12.75">
      <c r="B179" s="194"/>
      <c r="C179" s="195"/>
      <c r="D179" s="195"/>
      <c r="E179" s="195"/>
      <c r="F179" s="195"/>
      <c r="G179" s="195"/>
      <c r="H179" s="195"/>
      <c r="I179" s="195"/>
      <c r="J179" s="195"/>
      <c r="K179" s="195"/>
      <c r="L179" s="195"/>
      <c r="M179" s="195"/>
      <c r="N179" s="195"/>
      <c r="O179" s="195"/>
    </row>
    <row r="180" spans="2:15" ht="12.75">
      <c r="B180" s="194"/>
      <c r="C180" s="195"/>
      <c r="D180" s="195"/>
      <c r="E180" s="195"/>
      <c r="F180" s="195"/>
      <c r="G180" s="195"/>
      <c r="H180" s="195"/>
      <c r="I180" s="195"/>
      <c r="J180" s="195"/>
      <c r="K180" s="195"/>
      <c r="L180" s="195"/>
      <c r="M180" s="195"/>
      <c r="N180" s="195"/>
      <c r="O180" s="195"/>
    </row>
    <row r="181" spans="2:15" ht="12.75">
      <c r="B181" s="194"/>
      <c r="C181" s="195"/>
      <c r="D181" s="195"/>
      <c r="E181" s="195"/>
      <c r="F181" s="195"/>
      <c r="G181" s="195"/>
      <c r="H181" s="195"/>
      <c r="I181" s="195"/>
      <c r="J181" s="195"/>
      <c r="K181" s="195"/>
      <c r="L181" s="195"/>
      <c r="M181" s="195"/>
      <c r="N181" s="195"/>
      <c r="O181" s="195"/>
    </row>
    <row r="182" spans="2:15" ht="12.75">
      <c r="B182" s="194"/>
      <c r="C182" s="195"/>
      <c r="D182" s="195"/>
      <c r="E182" s="195"/>
      <c r="F182" s="195"/>
      <c r="G182" s="195"/>
      <c r="H182" s="195"/>
      <c r="I182" s="195"/>
      <c r="J182" s="195"/>
      <c r="K182" s="195"/>
      <c r="L182" s="195"/>
      <c r="M182" s="195"/>
      <c r="N182" s="195"/>
      <c r="O182" s="195"/>
    </row>
    <row r="183" spans="2:15" ht="12.75">
      <c r="B183" s="194"/>
      <c r="C183" s="195"/>
      <c r="D183" s="195"/>
      <c r="E183" s="195"/>
      <c r="F183" s="195"/>
      <c r="G183" s="195"/>
      <c r="H183" s="195"/>
      <c r="I183" s="195"/>
      <c r="J183" s="195"/>
      <c r="K183" s="195"/>
      <c r="L183" s="195"/>
      <c r="M183" s="195"/>
      <c r="N183" s="195"/>
      <c r="O183" s="195"/>
    </row>
    <row r="184" spans="2:15" ht="12.75">
      <c r="B184" s="194"/>
      <c r="C184" s="195"/>
      <c r="D184" s="195"/>
      <c r="E184" s="195"/>
      <c r="F184" s="195"/>
      <c r="G184" s="195"/>
      <c r="H184" s="195"/>
      <c r="I184" s="195"/>
      <c r="J184" s="195"/>
      <c r="K184" s="195"/>
      <c r="L184" s="195"/>
      <c r="M184" s="195"/>
      <c r="N184" s="195"/>
      <c r="O184" s="195"/>
    </row>
    <row r="185" spans="2:15" ht="12.75">
      <c r="B185" s="194"/>
      <c r="C185" s="195"/>
      <c r="D185" s="195"/>
      <c r="E185" s="195"/>
      <c r="F185" s="195"/>
      <c r="G185" s="195"/>
      <c r="H185" s="195"/>
      <c r="I185" s="195"/>
      <c r="J185" s="195"/>
      <c r="K185" s="195"/>
      <c r="L185" s="195"/>
      <c r="M185" s="195"/>
      <c r="N185" s="195"/>
      <c r="O185" s="195"/>
    </row>
    <row r="186" spans="2:15" ht="12.75">
      <c r="B186" s="194"/>
      <c r="C186" s="195"/>
      <c r="D186" s="195"/>
      <c r="E186" s="195"/>
      <c r="F186" s="195"/>
      <c r="G186" s="195"/>
      <c r="H186" s="195"/>
      <c r="I186" s="195"/>
      <c r="J186" s="195"/>
      <c r="K186" s="195"/>
      <c r="L186" s="195"/>
      <c r="M186" s="195"/>
      <c r="N186" s="195"/>
      <c r="O186" s="195"/>
    </row>
    <row r="187" spans="2:15" ht="12.75">
      <c r="B187" s="194"/>
      <c r="C187" s="195"/>
      <c r="D187" s="195"/>
      <c r="E187" s="195"/>
      <c r="F187" s="195"/>
      <c r="G187" s="195"/>
      <c r="H187" s="195"/>
      <c r="I187" s="195"/>
      <c r="J187" s="195"/>
      <c r="K187" s="195"/>
      <c r="L187" s="195"/>
      <c r="M187" s="195"/>
      <c r="N187" s="195"/>
      <c r="O187" s="195"/>
    </row>
    <row r="188" spans="2:15" ht="12.75">
      <c r="B188" s="194"/>
      <c r="C188" s="195"/>
      <c r="D188" s="195"/>
      <c r="E188" s="195"/>
      <c r="F188" s="195"/>
      <c r="G188" s="195"/>
      <c r="H188" s="195"/>
      <c r="I188" s="195"/>
      <c r="J188" s="195"/>
      <c r="K188" s="195"/>
      <c r="L188" s="195"/>
      <c r="M188" s="195"/>
      <c r="N188" s="195"/>
      <c r="O188" s="195"/>
    </row>
    <row r="189" spans="2:15" ht="12.75">
      <c r="B189" s="194"/>
      <c r="C189" s="195"/>
      <c r="D189" s="195"/>
      <c r="E189" s="195"/>
      <c r="F189" s="195"/>
      <c r="G189" s="195"/>
      <c r="H189" s="195"/>
      <c r="I189" s="195"/>
      <c r="J189" s="195"/>
      <c r="K189" s="195"/>
      <c r="L189" s="195"/>
      <c r="M189" s="195"/>
      <c r="N189" s="195"/>
      <c r="O189" s="195"/>
    </row>
    <row r="190" spans="2:15" ht="12.75">
      <c r="B190" s="194"/>
      <c r="C190" s="195"/>
      <c r="D190" s="195"/>
      <c r="E190" s="195"/>
      <c r="F190" s="195"/>
      <c r="G190" s="195"/>
      <c r="H190" s="195"/>
      <c r="I190" s="195"/>
      <c r="J190" s="195"/>
      <c r="K190" s="195"/>
      <c r="L190" s="195"/>
      <c r="M190" s="195"/>
      <c r="N190" s="195"/>
      <c r="O190" s="195"/>
    </row>
    <row r="191" spans="2:15" ht="12.75">
      <c r="B191" s="194"/>
      <c r="C191" s="195"/>
      <c r="D191" s="195"/>
      <c r="E191" s="195"/>
      <c r="F191" s="195"/>
      <c r="G191" s="195"/>
      <c r="H191" s="195"/>
      <c r="I191" s="195"/>
      <c r="J191" s="195"/>
      <c r="K191" s="195"/>
      <c r="L191" s="195"/>
      <c r="M191" s="195"/>
      <c r="N191" s="195"/>
      <c r="O191" s="195"/>
    </row>
    <row r="192" spans="2:15" ht="12.75">
      <c r="B192" s="194"/>
      <c r="C192" s="195"/>
      <c r="D192" s="195"/>
      <c r="E192" s="195"/>
      <c r="F192" s="195"/>
      <c r="G192" s="195"/>
      <c r="H192" s="195"/>
      <c r="I192" s="195"/>
      <c r="J192" s="195"/>
      <c r="K192" s="195"/>
      <c r="L192" s="195"/>
      <c r="M192" s="195"/>
      <c r="N192" s="195"/>
      <c r="O192" s="195"/>
    </row>
    <row r="193" spans="2:15" ht="12.75">
      <c r="B193" s="194"/>
      <c r="C193" s="195"/>
      <c r="D193" s="195"/>
      <c r="E193" s="195"/>
      <c r="F193" s="195"/>
      <c r="G193" s="195"/>
      <c r="H193" s="195"/>
      <c r="I193" s="195"/>
      <c r="J193" s="195"/>
      <c r="K193" s="195"/>
      <c r="L193" s="195"/>
      <c r="M193" s="195"/>
      <c r="N193" s="195"/>
      <c r="O193" s="195"/>
    </row>
    <row r="194" spans="2:15" ht="12.75">
      <c r="B194" s="194"/>
      <c r="C194" s="195"/>
      <c r="D194" s="195"/>
      <c r="E194" s="195"/>
      <c r="F194" s="195"/>
      <c r="G194" s="195"/>
      <c r="H194" s="195"/>
      <c r="I194" s="195"/>
      <c r="J194" s="195"/>
      <c r="K194" s="195"/>
      <c r="L194" s="195"/>
      <c r="M194" s="195"/>
      <c r="N194" s="195"/>
      <c r="O194" s="195"/>
    </row>
    <row r="195" spans="2:15" ht="12.75">
      <c r="B195" s="194"/>
      <c r="C195" s="195"/>
      <c r="D195" s="195"/>
      <c r="E195" s="195"/>
      <c r="F195" s="195"/>
      <c r="G195" s="195"/>
      <c r="H195" s="195"/>
      <c r="I195" s="195"/>
      <c r="J195" s="195"/>
      <c r="K195" s="195"/>
      <c r="L195" s="195"/>
      <c r="M195" s="195"/>
      <c r="N195" s="195"/>
      <c r="O195" s="195"/>
    </row>
    <row r="196" spans="2:15" ht="12.75">
      <c r="B196" s="194"/>
      <c r="C196" s="195"/>
      <c r="D196" s="195"/>
      <c r="E196" s="195"/>
      <c r="F196" s="195"/>
      <c r="G196" s="195"/>
      <c r="H196" s="195"/>
      <c r="I196" s="195"/>
      <c r="J196" s="195"/>
      <c r="K196" s="195"/>
      <c r="L196" s="195"/>
      <c r="M196" s="195"/>
      <c r="N196" s="195"/>
      <c r="O196" s="195"/>
    </row>
    <row r="197" spans="2:15" ht="12.75">
      <c r="B197" s="194"/>
      <c r="C197" s="195"/>
      <c r="D197" s="195"/>
      <c r="E197" s="195"/>
      <c r="F197" s="195"/>
      <c r="G197" s="195"/>
      <c r="H197" s="195"/>
      <c r="I197" s="195"/>
      <c r="J197" s="195"/>
      <c r="K197" s="195"/>
      <c r="L197" s="195"/>
      <c r="M197" s="195"/>
      <c r="N197" s="195"/>
      <c r="O197" s="195"/>
    </row>
    <row r="198" spans="2:15" ht="12.75">
      <c r="B198" s="194"/>
      <c r="C198" s="195"/>
      <c r="D198" s="195"/>
      <c r="E198" s="195"/>
      <c r="F198" s="195"/>
      <c r="G198" s="195"/>
      <c r="H198" s="195"/>
      <c r="I198" s="195"/>
      <c r="J198" s="195"/>
      <c r="K198" s="195"/>
      <c r="L198" s="195"/>
      <c r="M198" s="195"/>
      <c r="N198" s="195"/>
      <c r="O198" s="195"/>
    </row>
    <row r="199" spans="2:15" ht="12.75">
      <c r="B199" s="194"/>
      <c r="C199" s="195"/>
      <c r="D199" s="195"/>
      <c r="E199" s="195"/>
      <c r="F199" s="195"/>
      <c r="G199" s="195"/>
      <c r="H199" s="195"/>
      <c r="I199" s="195"/>
      <c r="J199" s="195"/>
      <c r="K199" s="195"/>
      <c r="L199" s="195"/>
      <c r="M199" s="195"/>
      <c r="N199" s="195"/>
      <c r="O199" s="195"/>
    </row>
    <row r="200" spans="2:15" ht="12.75">
      <c r="B200" s="194"/>
      <c r="C200" s="195"/>
      <c r="D200" s="195"/>
      <c r="E200" s="195"/>
      <c r="F200" s="195"/>
      <c r="G200" s="195"/>
      <c r="H200" s="195"/>
      <c r="I200" s="195"/>
      <c r="J200" s="195"/>
      <c r="K200" s="195"/>
      <c r="L200" s="195"/>
      <c r="M200" s="195"/>
      <c r="N200" s="195"/>
      <c r="O200" s="195"/>
    </row>
    <row r="201" spans="2:15" ht="12.75">
      <c r="B201" s="194"/>
      <c r="C201" s="195"/>
      <c r="D201" s="195"/>
      <c r="E201" s="195"/>
      <c r="F201" s="195"/>
      <c r="G201" s="195"/>
      <c r="H201" s="195"/>
      <c r="I201" s="195"/>
      <c r="J201" s="195"/>
      <c r="K201" s="195"/>
      <c r="L201" s="195"/>
      <c r="M201" s="195"/>
      <c r="N201" s="195"/>
      <c r="O201" s="195"/>
    </row>
    <row r="202" spans="2:15" ht="12.75">
      <c r="B202" s="194"/>
      <c r="C202" s="195"/>
      <c r="D202" s="195"/>
      <c r="E202" s="195"/>
      <c r="F202" s="195"/>
      <c r="G202" s="195"/>
      <c r="H202" s="195"/>
      <c r="I202" s="195"/>
      <c r="J202" s="195"/>
      <c r="K202" s="195"/>
      <c r="L202" s="195"/>
      <c r="M202" s="195"/>
      <c r="N202" s="195"/>
      <c r="O202" s="195"/>
    </row>
    <row r="203" spans="2:15" ht="12.75">
      <c r="B203" s="194"/>
      <c r="C203" s="195"/>
      <c r="D203" s="195"/>
      <c r="E203" s="195"/>
      <c r="F203" s="195"/>
      <c r="G203" s="195"/>
      <c r="H203" s="195"/>
      <c r="I203" s="195"/>
      <c r="J203" s="195"/>
      <c r="K203" s="195"/>
      <c r="L203" s="195"/>
      <c r="M203" s="195"/>
      <c r="N203" s="195"/>
      <c r="O203" s="195"/>
    </row>
    <row r="204" spans="2:15" ht="12.75">
      <c r="B204" s="194"/>
      <c r="C204" s="195"/>
      <c r="D204" s="195"/>
      <c r="E204" s="195"/>
      <c r="F204" s="195"/>
      <c r="G204" s="195"/>
      <c r="H204" s="195"/>
      <c r="I204" s="195"/>
      <c r="J204" s="195"/>
      <c r="K204" s="195"/>
      <c r="L204" s="195"/>
      <c r="M204" s="195"/>
      <c r="N204" s="195"/>
      <c r="O204" s="195"/>
    </row>
    <row r="205" spans="2:15" ht="12.75">
      <c r="B205" s="194"/>
      <c r="C205" s="195"/>
      <c r="D205" s="195"/>
      <c r="E205" s="195"/>
      <c r="F205" s="195"/>
      <c r="G205" s="195"/>
      <c r="H205" s="195"/>
      <c r="I205" s="195"/>
      <c r="J205" s="195"/>
      <c r="K205" s="195"/>
      <c r="L205" s="195"/>
      <c r="M205" s="195"/>
      <c r="N205" s="195"/>
      <c r="O205" s="195"/>
    </row>
    <row r="206" spans="2:15" ht="12.75">
      <c r="B206" s="194"/>
      <c r="C206" s="195"/>
      <c r="D206" s="195"/>
      <c r="E206" s="195"/>
      <c r="F206" s="195"/>
      <c r="G206" s="195"/>
      <c r="H206" s="195"/>
      <c r="I206" s="195"/>
      <c r="J206" s="195"/>
      <c r="K206" s="195"/>
      <c r="L206" s="195"/>
      <c r="M206" s="195"/>
      <c r="N206" s="195"/>
      <c r="O206" s="195"/>
    </row>
    <row r="207" spans="2:15" ht="12.75">
      <c r="B207" s="194"/>
      <c r="C207" s="195"/>
      <c r="D207" s="195"/>
      <c r="E207" s="195"/>
      <c r="F207" s="195"/>
      <c r="G207" s="195"/>
      <c r="H207" s="195"/>
      <c r="I207" s="195"/>
      <c r="J207" s="195"/>
      <c r="K207" s="195"/>
      <c r="L207" s="195"/>
      <c r="M207" s="195"/>
      <c r="N207" s="195"/>
      <c r="O207" s="195"/>
    </row>
    <row r="208" spans="2:15" ht="12.75">
      <c r="B208" s="194"/>
      <c r="C208" s="195"/>
      <c r="D208" s="195"/>
      <c r="E208" s="195"/>
      <c r="F208" s="195"/>
      <c r="G208" s="195"/>
      <c r="H208" s="195"/>
      <c r="I208" s="195"/>
      <c r="J208" s="195"/>
      <c r="K208" s="195"/>
      <c r="L208" s="195"/>
      <c r="M208" s="195"/>
      <c r="N208" s="195"/>
      <c r="O208" s="195"/>
    </row>
    <row r="209" spans="2:15" ht="12.75">
      <c r="B209" s="194"/>
      <c r="C209" s="195"/>
      <c r="D209" s="195"/>
      <c r="E209" s="195"/>
      <c r="F209" s="195"/>
      <c r="G209" s="195"/>
      <c r="H209" s="195"/>
      <c r="I209" s="195"/>
      <c r="J209" s="195"/>
      <c r="K209" s="195"/>
      <c r="L209" s="195"/>
      <c r="M209" s="195"/>
      <c r="N209" s="195"/>
      <c r="O209" s="195"/>
    </row>
    <row r="210" spans="2:15" ht="12.75">
      <c r="B210" s="194"/>
      <c r="C210" s="195"/>
      <c r="D210" s="195"/>
      <c r="E210" s="195"/>
      <c r="F210" s="195"/>
      <c r="G210" s="195"/>
      <c r="H210" s="195"/>
      <c r="I210" s="195"/>
      <c r="J210" s="195"/>
      <c r="K210" s="195"/>
      <c r="L210" s="195"/>
      <c r="M210" s="195"/>
      <c r="N210" s="195"/>
      <c r="O210" s="195"/>
    </row>
    <row r="211" spans="2:15" ht="12.75">
      <c r="B211" s="194"/>
      <c r="C211" s="195"/>
      <c r="D211" s="195"/>
      <c r="E211" s="195"/>
      <c r="F211" s="195"/>
      <c r="G211" s="195"/>
      <c r="H211" s="195"/>
      <c r="I211" s="195"/>
      <c r="J211" s="195"/>
      <c r="K211" s="195"/>
      <c r="L211" s="195"/>
      <c r="M211" s="195"/>
      <c r="N211" s="195"/>
      <c r="O211" s="195"/>
    </row>
    <row r="212" spans="2:15" ht="12.75">
      <c r="B212" s="194"/>
      <c r="C212" s="195"/>
      <c r="D212" s="195"/>
      <c r="E212" s="195"/>
      <c r="F212" s="195"/>
      <c r="G212" s="195"/>
      <c r="H212" s="195"/>
      <c r="I212" s="195"/>
      <c r="J212" s="195"/>
      <c r="K212" s="195"/>
      <c r="L212" s="195"/>
      <c r="M212" s="195"/>
      <c r="N212" s="195"/>
      <c r="O212" s="195"/>
    </row>
    <row r="213" spans="2:15" ht="12.75">
      <c r="B213" s="194"/>
      <c r="C213" s="195"/>
      <c r="D213" s="195"/>
      <c r="E213" s="195"/>
      <c r="F213" s="195"/>
      <c r="G213" s="195"/>
      <c r="H213" s="195"/>
      <c r="I213" s="195"/>
      <c r="J213" s="195"/>
      <c r="K213" s="195"/>
      <c r="L213" s="195"/>
      <c r="M213" s="195"/>
      <c r="N213" s="195"/>
      <c r="O213" s="195"/>
    </row>
    <row r="214" spans="2:15" ht="12.75">
      <c r="B214" s="194"/>
      <c r="C214" s="195"/>
      <c r="D214" s="195"/>
      <c r="E214" s="195"/>
      <c r="F214" s="195"/>
      <c r="G214" s="195"/>
      <c r="H214" s="195"/>
      <c r="I214" s="195"/>
      <c r="J214" s="195"/>
      <c r="K214" s="195"/>
      <c r="L214" s="195"/>
      <c r="M214" s="195"/>
      <c r="N214" s="195"/>
      <c r="O214" s="195"/>
    </row>
    <row r="215" spans="2:15" ht="12.75">
      <c r="B215" s="194"/>
      <c r="C215" s="195"/>
      <c r="D215" s="195"/>
      <c r="E215" s="195"/>
      <c r="F215" s="195"/>
      <c r="G215" s="195"/>
      <c r="H215" s="195"/>
      <c r="I215" s="195"/>
      <c r="J215" s="195"/>
      <c r="K215" s="195"/>
      <c r="L215" s="195"/>
      <c r="M215" s="195"/>
      <c r="N215" s="195"/>
      <c r="O215" s="195"/>
    </row>
    <row r="216" spans="2:15" ht="12.75">
      <c r="B216" s="194"/>
      <c r="C216" s="195"/>
      <c r="D216" s="195"/>
      <c r="E216" s="195"/>
      <c r="F216" s="195"/>
      <c r="G216" s="195"/>
      <c r="H216" s="195"/>
      <c r="I216" s="195"/>
      <c r="J216" s="195"/>
      <c r="K216" s="195"/>
      <c r="L216" s="195"/>
      <c r="M216" s="195"/>
      <c r="N216" s="195"/>
      <c r="O216" s="195"/>
    </row>
    <row r="217" spans="2:15" ht="12.75">
      <c r="B217" s="194"/>
      <c r="C217" s="195"/>
      <c r="D217" s="195"/>
      <c r="E217" s="195"/>
      <c r="F217" s="195"/>
      <c r="G217" s="195"/>
      <c r="H217" s="195"/>
      <c r="I217" s="195"/>
      <c r="J217" s="195"/>
      <c r="K217" s="195"/>
      <c r="L217" s="195"/>
      <c r="M217" s="195"/>
      <c r="N217" s="195"/>
      <c r="O217" s="195"/>
    </row>
    <row r="218" spans="2:15" ht="12.75">
      <c r="B218" s="194"/>
      <c r="C218" s="195"/>
      <c r="D218" s="195"/>
      <c r="E218" s="195"/>
      <c r="F218" s="195"/>
      <c r="G218" s="195"/>
      <c r="H218" s="195"/>
      <c r="I218" s="195"/>
      <c r="J218" s="195"/>
      <c r="K218" s="195"/>
      <c r="L218" s="195"/>
      <c r="M218" s="195"/>
      <c r="N218" s="195"/>
      <c r="O218" s="195"/>
    </row>
    <row r="219" spans="2:15" ht="12.75">
      <c r="B219" s="194"/>
      <c r="C219" s="195"/>
      <c r="D219" s="195"/>
      <c r="E219" s="195"/>
      <c r="F219" s="195"/>
      <c r="G219" s="195"/>
      <c r="H219" s="195"/>
      <c r="I219" s="195"/>
      <c r="J219" s="195"/>
      <c r="K219" s="195"/>
      <c r="L219" s="195"/>
      <c r="M219" s="195"/>
      <c r="N219" s="195"/>
      <c r="O219" s="195"/>
    </row>
    <row r="220" spans="2:15" ht="12.75">
      <c r="B220" s="194"/>
      <c r="C220" s="195"/>
      <c r="D220" s="195"/>
      <c r="E220" s="195"/>
      <c r="F220" s="195"/>
      <c r="G220" s="195"/>
      <c r="H220" s="195"/>
      <c r="I220" s="195"/>
      <c r="J220" s="195"/>
      <c r="K220" s="195"/>
      <c r="L220" s="195"/>
      <c r="M220" s="195"/>
      <c r="N220" s="195"/>
      <c r="O220" s="195"/>
    </row>
    <row r="221" spans="2:15" ht="12.75">
      <c r="B221" s="194"/>
      <c r="C221" s="195"/>
      <c r="D221" s="195"/>
      <c r="E221" s="195"/>
      <c r="F221" s="195"/>
      <c r="G221" s="195"/>
      <c r="H221" s="195"/>
      <c r="I221" s="195"/>
      <c r="J221" s="195"/>
      <c r="K221" s="195"/>
      <c r="L221" s="195"/>
      <c r="M221" s="195"/>
      <c r="N221" s="195"/>
      <c r="O221" s="195"/>
    </row>
    <row r="222" spans="2:15" ht="12.75">
      <c r="B222" s="194"/>
      <c r="C222" s="195"/>
      <c r="D222" s="195"/>
      <c r="E222" s="195"/>
      <c r="F222" s="195"/>
      <c r="G222" s="195"/>
      <c r="H222" s="195"/>
      <c r="I222" s="195"/>
      <c r="J222" s="195"/>
      <c r="K222" s="195"/>
      <c r="L222" s="195"/>
      <c r="M222" s="195"/>
      <c r="N222" s="195"/>
      <c r="O222" s="195"/>
    </row>
    <row r="223" spans="2:15" ht="12.75">
      <c r="B223" s="194"/>
      <c r="C223" s="195"/>
      <c r="D223" s="195"/>
      <c r="E223" s="195"/>
      <c r="F223" s="195"/>
      <c r="G223" s="195"/>
      <c r="H223" s="195"/>
      <c r="I223" s="195"/>
      <c r="J223" s="195"/>
      <c r="K223" s="195"/>
      <c r="L223" s="195"/>
      <c r="M223" s="195"/>
      <c r="N223" s="195"/>
      <c r="O223" s="195"/>
    </row>
    <row r="224" spans="2:15" ht="12.75">
      <c r="B224" s="194"/>
      <c r="C224" s="195"/>
      <c r="D224" s="195"/>
      <c r="E224" s="195"/>
      <c r="F224" s="195"/>
      <c r="G224" s="195"/>
      <c r="H224" s="195"/>
      <c r="I224" s="195"/>
      <c r="J224" s="195"/>
      <c r="K224" s="195"/>
      <c r="L224" s="195"/>
      <c r="M224" s="195"/>
      <c r="N224" s="195"/>
      <c r="O224" s="195"/>
    </row>
    <row r="225" spans="2:15" ht="12.75">
      <c r="B225" s="194"/>
      <c r="C225" s="195"/>
      <c r="D225" s="195"/>
      <c r="E225" s="195"/>
      <c r="F225" s="195"/>
      <c r="G225" s="195"/>
      <c r="H225" s="195"/>
      <c r="I225" s="195"/>
      <c r="J225" s="195"/>
      <c r="K225" s="195"/>
      <c r="L225" s="195"/>
      <c r="M225" s="195"/>
      <c r="N225" s="195"/>
      <c r="O225" s="195"/>
    </row>
    <row r="226" spans="2:15" ht="12.75">
      <c r="B226" s="194"/>
      <c r="C226" s="195"/>
      <c r="D226" s="195"/>
      <c r="E226" s="195"/>
      <c r="F226" s="195"/>
      <c r="G226" s="195"/>
      <c r="H226" s="195"/>
      <c r="I226" s="195"/>
      <c r="J226" s="195"/>
      <c r="K226" s="195"/>
      <c r="L226" s="195"/>
      <c r="M226" s="195"/>
      <c r="N226" s="195"/>
      <c r="O226" s="195"/>
    </row>
    <row r="227" spans="2:15" ht="12.75">
      <c r="B227" s="194"/>
      <c r="C227" s="195"/>
      <c r="D227" s="195"/>
      <c r="E227" s="195"/>
      <c r="F227" s="195"/>
      <c r="G227" s="195"/>
      <c r="H227" s="195"/>
      <c r="I227" s="195"/>
      <c r="J227" s="195"/>
      <c r="K227" s="195"/>
      <c r="L227" s="195"/>
      <c r="M227" s="195"/>
      <c r="N227" s="195"/>
      <c r="O227" s="195"/>
    </row>
    <row r="228" spans="2:15" ht="12.75">
      <c r="B228" s="194"/>
      <c r="C228" s="195"/>
      <c r="D228" s="195"/>
      <c r="E228" s="195"/>
      <c r="F228" s="195"/>
      <c r="G228" s="195"/>
      <c r="H228" s="195"/>
      <c r="I228" s="195"/>
      <c r="J228" s="195"/>
      <c r="K228" s="195"/>
      <c r="L228" s="195"/>
      <c r="M228" s="195"/>
      <c r="N228" s="195"/>
      <c r="O228" s="195"/>
    </row>
    <row r="229" spans="2:15" ht="12.75">
      <c r="B229" s="194"/>
      <c r="C229" s="195"/>
      <c r="D229" s="195"/>
      <c r="E229" s="195"/>
      <c r="F229" s="195"/>
      <c r="G229" s="195"/>
      <c r="H229" s="195"/>
      <c r="I229" s="195"/>
      <c r="J229" s="195"/>
      <c r="K229" s="195"/>
      <c r="L229" s="195"/>
      <c r="M229" s="195"/>
      <c r="N229" s="195"/>
      <c r="O229" s="195"/>
    </row>
    <row r="230" spans="2:15" ht="12.75">
      <c r="B230" s="194"/>
      <c r="C230" s="195"/>
      <c r="D230" s="195"/>
      <c r="E230" s="195"/>
      <c r="F230" s="195"/>
      <c r="G230" s="195"/>
      <c r="H230" s="195"/>
      <c r="I230" s="195"/>
      <c r="J230" s="195"/>
      <c r="K230" s="195"/>
      <c r="L230" s="195"/>
      <c r="M230" s="195"/>
      <c r="N230" s="195"/>
      <c r="O230" s="195"/>
    </row>
    <row r="231" spans="2:15" ht="12.75">
      <c r="B231" s="194"/>
      <c r="C231" s="195"/>
      <c r="D231" s="195"/>
      <c r="E231" s="195"/>
      <c r="F231" s="195"/>
      <c r="G231" s="195"/>
      <c r="H231" s="195"/>
      <c r="I231" s="195"/>
      <c r="J231" s="195"/>
      <c r="K231" s="195"/>
      <c r="L231" s="195"/>
      <c r="M231" s="195"/>
      <c r="N231" s="195"/>
      <c r="O231" s="195"/>
    </row>
    <row r="232" spans="2:15" ht="12.75">
      <c r="B232" s="194"/>
      <c r="C232" s="195"/>
      <c r="D232" s="195"/>
      <c r="E232" s="195"/>
      <c r="F232" s="195"/>
      <c r="G232" s="195"/>
      <c r="H232" s="195"/>
      <c r="I232" s="195"/>
      <c r="J232" s="195"/>
      <c r="K232" s="195"/>
      <c r="L232" s="195"/>
      <c r="M232" s="195"/>
      <c r="N232" s="195"/>
      <c r="O232" s="195"/>
    </row>
    <row r="233" spans="2:15" ht="12.75">
      <c r="B233" s="194"/>
      <c r="C233" s="195"/>
      <c r="D233" s="195"/>
      <c r="E233" s="195"/>
      <c r="F233" s="195"/>
      <c r="G233" s="195"/>
      <c r="H233" s="195"/>
      <c r="I233" s="195"/>
      <c r="J233" s="195"/>
      <c r="K233" s="195"/>
      <c r="L233" s="195"/>
      <c r="M233" s="195"/>
      <c r="N233" s="195"/>
      <c r="O233" s="195"/>
    </row>
    <row r="234" spans="2:15" ht="12.75">
      <c r="B234" s="194"/>
      <c r="C234" s="195"/>
      <c r="D234" s="195"/>
      <c r="E234" s="195"/>
      <c r="F234" s="195"/>
      <c r="G234" s="195"/>
      <c r="H234" s="195"/>
      <c r="I234" s="195"/>
      <c r="J234" s="195"/>
      <c r="K234" s="195"/>
      <c r="L234" s="195"/>
      <c r="M234" s="195"/>
      <c r="N234" s="195"/>
      <c r="O234" s="195"/>
    </row>
    <row r="235" spans="2:15" ht="12.75">
      <c r="B235" s="194"/>
      <c r="C235" s="195"/>
      <c r="D235" s="195"/>
      <c r="E235" s="195"/>
      <c r="F235" s="195"/>
      <c r="G235" s="195"/>
      <c r="H235" s="195"/>
      <c r="I235" s="195"/>
      <c r="J235" s="195"/>
      <c r="K235" s="195"/>
      <c r="L235" s="195"/>
      <c r="M235" s="195"/>
      <c r="N235" s="195"/>
      <c r="O235" s="195"/>
    </row>
    <row r="236" spans="2:15" ht="12.75">
      <c r="B236" s="194"/>
      <c r="C236" s="195"/>
      <c r="D236" s="195"/>
      <c r="E236" s="195"/>
      <c r="F236" s="195"/>
      <c r="G236" s="195"/>
      <c r="H236" s="195"/>
      <c r="I236" s="195"/>
      <c r="J236" s="195"/>
      <c r="K236" s="195"/>
      <c r="L236" s="195"/>
      <c r="M236" s="195"/>
      <c r="N236" s="195"/>
      <c r="O236" s="195"/>
    </row>
    <row r="237" spans="2:15" ht="12.75">
      <c r="B237" s="194"/>
      <c r="C237" s="195"/>
      <c r="D237" s="195"/>
      <c r="E237" s="195"/>
      <c r="F237" s="195"/>
      <c r="G237" s="195"/>
      <c r="H237" s="195"/>
      <c r="I237" s="195"/>
      <c r="J237" s="195"/>
      <c r="K237" s="195"/>
      <c r="L237" s="195"/>
      <c r="M237" s="195"/>
      <c r="N237" s="195"/>
      <c r="O237" s="195"/>
    </row>
    <row r="238" spans="2:15" ht="12.75">
      <c r="B238" s="194"/>
      <c r="C238" s="195"/>
      <c r="D238" s="195"/>
      <c r="E238" s="195"/>
      <c r="F238" s="195"/>
      <c r="G238" s="195"/>
      <c r="H238" s="195"/>
      <c r="I238" s="195"/>
      <c r="J238" s="195"/>
      <c r="K238" s="195"/>
      <c r="L238" s="195"/>
      <c r="M238" s="195"/>
      <c r="N238" s="195"/>
      <c r="O238" s="195"/>
    </row>
    <row r="239" spans="2:15" ht="12.75">
      <c r="B239" s="194"/>
      <c r="C239" s="195"/>
      <c r="D239" s="195"/>
      <c r="E239" s="195"/>
      <c r="F239" s="195"/>
      <c r="G239" s="195"/>
      <c r="H239" s="195"/>
      <c r="I239" s="195"/>
      <c r="J239" s="195"/>
      <c r="K239" s="195"/>
      <c r="L239" s="195"/>
      <c r="M239" s="195"/>
      <c r="N239" s="195"/>
      <c r="O239" s="195"/>
    </row>
    <row r="240" spans="2:15" ht="12.75">
      <c r="B240" s="194"/>
      <c r="C240" s="195"/>
      <c r="D240" s="195"/>
      <c r="E240" s="195"/>
      <c r="F240" s="195"/>
      <c r="G240" s="195"/>
      <c r="H240" s="195"/>
      <c r="I240" s="195"/>
      <c r="J240" s="195"/>
      <c r="K240" s="195"/>
      <c r="L240" s="195"/>
      <c r="M240" s="195"/>
      <c r="N240" s="195"/>
      <c r="O240" s="195"/>
    </row>
    <row r="241" spans="2:15" ht="12.75">
      <c r="B241" s="194"/>
      <c r="C241" s="195"/>
      <c r="D241" s="195"/>
      <c r="E241" s="195"/>
      <c r="F241" s="195"/>
      <c r="G241" s="195"/>
      <c r="H241" s="195"/>
      <c r="I241" s="195"/>
      <c r="J241" s="195"/>
      <c r="K241" s="195"/>
      <c r="L241" s="195"/>
      <c r="M241" s="195"/>
      <c r="N241" s="195"/>
      <c r="O241" s="195"/>
    </row>
    <row r="242" spans="2:15" ht="12.75">
      <c r="B242" s="194"/>
      <c r="C242" s="195"/>
      <c r="D242" s="195"/>
      <c r="E242" s="195"/>
      <c r="F242" s="195"/>
      <c r="G242" s="195"/>
      <c r="H242" s="195"/>
      <c r="I242" s="195"/>
      <c r="J242" s="195"/>
      <c r="K242" s="195"/>
      <c r="L242" s="195"/>
      <c r="M242" s="195"/>
      <c r="N242" s="195"/>
      <c r="O242" s="195"/>
    </row>
    <row r="243" spans="2:15" ht="12.75">
      <c r="B243" s="194"/>
      <c r="C243" s="195"/>
      <c r="D243" s="195"/>
      <c r="E243" s="195"/>
      <c r="F243" s="195"/>
      <c r="G243" s="195"/>
      <c r="H243" s="195"/>
      <c r="I243" s="195"/>
      <c r="J243" s="195"/>
      <c r="K243" s="195"/>
      <c r="L243" s="195"/>
      <c r="M243" s="195"/>
      <c r="N243" s="195"/>
      <c r="O243" s="195"/>
    </row>
    <row r="244" spans="2:15" ht="12.75">
      <c r="B244" s="194"/>
      <c r="C244" s="195"/>
      <c r="D244" s="195"/>
      <c r="E244" s="195"/>
      <c r="F244" s="195"/>
      <c r="G244" s="195"/>
      <c r="H244" s="195"/>
      <c r="I244" s="195"/>
      <c r="J244" s="195"/>
      <c r="K244" s="195"/>
      <c r="L244" s="195"/>
      <c r="M244" s="195"/>
      <c r="N244" s="195"/>
      <c r="O244" s="195"/>
    </row>
    <row r="245" spans="2:15" ht="12.75">
      <c r="B245" s="194"/>
      <c r="C245" s="195"/>
      <c r="D245" s="195"/>
      <c r="E245" s="195"/>
      <c r="F245" s="195"/>
      <c r="G245" s="195"/>
      <c r="H245" s="195"/>
      <c r="I245" s="195"/>
      <c r="J245" s="195"/>
      <c r="K245" s="195"/>
      <c r="L245" s="195"/>
      <c r="M245" s="195"/>
      <c r="N245" s="195"/>
      <c r="O245" s="195"/>
    </row>
    <row r="246" spans="2:15" ht="12.75">
      <c r="B246" s="194"/>
      <c r="C246" s="195"/>
      <c r="D246" s="195"/>
      <c r="E246" s="195"/>
      <c r="F246" s="195"/>
      <c r="G246" s="195"/>
      <c r="H246" s="195"/>
      <c r="I246" s="195"/>
      <c r="J246" s="195"/>
      <c r="K246" s="195"/>
      <c r="L246" s="195"/>
      <c r="M246" s="195"/>
      <c r="N246" s="195"/>
      <c r="O246" s="195"/>
    </row>
    <row r="247" spans="2:15" ht="12.75">
      <c r="B247" s="194"/>
      <c r="C247" s="195"/>
      <c r="D247" s="195"/>
      <c r="E247" s="195"/>
      <c r="F247" s="195"/>
      <c r="G247" s="195"/>
      <c r="H247" s="195"/>
      <c r="I247" s="195"/>
      <c r="J247" s="195"/>
      <c r="K247" s="195"/>
      <c r="L247" s="195"/>
      <c r="M247" s="195"/>
      <c r="N247" s="195"/>
      <c r="O247" s="195"/>
    </row>
    <row r="248" spans="2:15" ht="12.75">
      <c r="B248" s="194"/>
      <c r="C248" s="195"/>
      <c r="D248" s="195"/>
      <c r="E248" s="195"/>
      <c r="F248" s="195"/>
      <c r="G248" s="195"/>
      <c r="H248" s="195"/>
      <c r="I248" s="195"/>
      <c r="J248" s="195"/>
      <c r="K248" s="195"/>
      <c r="L248" s="195"/>
      <c r="M248" s="195"/>
      <c r="N248" s="195"/>
      <c r="O248" s="195"/>
    </row>
    <row r="249" spans="2:15" ht="12.75">
      <c r="B249" s="194"/>
      <c r="C249" s="195"/>
      <c r="D249" s="195"/>
      <c r="E249" s="195"/>
      <c r="F249" s="195"/>
      <c r="G249" s="195"/>
      <c r="H249" s="195"/>
      <c r="I249" s="195"/>
      <c r="J249" s="195"/>
      <c r="K249" s="195"/>
      <c r="L249" s="195"/>
      <c r="M249" s="195"/>
      <c r="N249" s="195"/>
      <c r="O249" s="195"/>
    </row>
    <row r="250" spans="2:15" ht="12.75">
      <c r="B250" s="194"/>
      <c r="C250" s="195"/>
      <c r="D250" s="195"/>
      <c r="E250" s="195"/>
      <c r="F250" s="195"/>
      <c r="G250" s="195"/>
      <c r="H250" s="195"/>
      <c r="I250" s="195"/>
      <c r="J250" s="195"/>
      <c r="K250" s="195"/>
      <c r="L250" s="195"/>
      <c r="M250" s="195"/>
      <c r="N250" s="195"/>
      <c r="O250" s="195"/>
    </row>
    <row r="251" spans="2:15" ht="12.75">
      <c r="B251" s="194"/>
      <c r="C251" s="195"/>
      <c r="D251" s="195"/>
      <c r="E251" s="195"/>
      <c r="F251" s="195"/>
      <c r="G251" s="195"/>
      <c r="H251" s="195"/>
      <c r="I251" s="195"/>
      <c r="J251" s="195"/>
      <c r="K251" s="195"/>
      <c r="L251" s="195"/>
      <c r="M251" s="195"/>
      <c r="N251" s="195"/>
      <c r="O251" s="195"/>
    </row>
    <row r="252" spans="2:15" ht="12.75">
      <c r="B252" s="194"/>
      <c r="C252" s="195"/>
      <c r="D252" s="195"/>
      <c r="E252" s="195"/>
      <c r="F252" s="195"/>
      <c r="G252" s="195"/>
      <c r="H252" s="195"/>
      <c r="I252" s="195"/>
      <c r="J252" s="195"/>
      <c r="K252" s="195"/>
      <c r="L252" s="195"/>
      <c r="M252" s="195"/>
      <c r="N252" s="195"/>
      <c r="O252" s="195"/>
    </row>
    <row r="253" spans="2:15" ht="12.75">
      <c r="B253" s="194"/>
      <c r="C253" s="195"/>
      <c r="D253" s="195"/>
      <c r="E253" s="195"/>
      <c r="F253" s="195"/>
      <c r="G253" s="195"/>
      <c r="H253" s="195"/>
      <c r="I253" s="195"/>
      <c r="J253" s="195"/>
      <c r="K253" s="195"/>
      <c r="L253" s="195"/>
      <c r="M253" s="195"/>
      <c r="N253" s="195"/>
      <c r="O253" s="195"/>
    </row>
    <row r="254" spans="2:15" ht="12.75">
      <c r="B254" s="194"/>
      <c r="C254" s="195"/>
      <c r="D254" s="195"/>
      <c r="E254" s="195"/>
      <c r="F254" s="195"/>
      <c r="G254" s="195"/>
      <c r="H254" s="195"/>
      <c r="I254" s="195"/>
      <c r="J254" s="195"/>
      <c r="K254" s="195"/>
      <c r="L254" s="195"/>
      <c r="M254" s="195"/>
      <c r="N254" s="195"/>
      <c r="O254" s="195"/>
    </row>
    <row r="255" spans="2:15" ht="12.75">
      <c r="B255" s="194"/>
      <c r="C255" s="195"/>
      <c r="D255" s="195"/>
      <c r="E255" s="195"/>
      <c r="F255" s="195"/>
      <c r="G255" s="195"/>
      <c r="H255" s="195"/>
      <c r="I255" s="195"/>
      <c r="J255" s="195"/>
      <c r="K255" s="195"/>
      <c r="L255" s="195"/>
      <c r="M255" s="195"/>
      <c r="N255" s="195"/>
      <c r="O255" s="195"/>
    </row>
    <row r="256" spans="2:15" ht="12.75">
      <c r="B256" s="194"/>
      <c r="C256" s="195"/>
      <c r="D256" s="195"/>
      <c r="E256" s="195"/>
      <c r="F256" s="195"/>
      <c r="G256" s="195"/>
      <c r="H256" s="195"/>
      <c r="I256" s="195"/>
      <c r="J256" s="195"/>
      <c r="K256" s="195"/>
      <c r="L256" s="195"/>
      <c r="M256" s="195"/>
      <c r="N256" s="195"/>
      <c r="O256" s="195"/>
    </row>
    <row r="257" spans="2:15" ht="12.75">
      <c r="B257" s="194"/>
      <c r="C257" s="195"/>
      <c r="D257" s="195"/>
      <c r="E257" s="195"/>
      <c r="F257" s="195"/>
      <c r="G257" s="195"/>
      <c r="H257" s="195"/>
      <c r="I257" s="195"/>
      <c r="J257" s="195"/>
      <c r="K257" s="195"/>
      <c r="L257" s="195"/>
      <c r="M257" s="195"/>
      <c r="N257" s="195"/>
      <c r="O257" s="195"/>
    </row>
    <row r="258" spans="2:15" ht="12.75">
      <c r="B258" s="194"/>
      <c r="C258" s="195"/>
      <c r="D258" s="195"/>
      <c r="E258" s="195"/>
      <c r="F258" s="195"/>
      <c r="G258" s="195"/>
      <c r="H258" s="195"/>
      <c r="I258" s="195"/>
      <c r="J258" s="195"/>
      <c r="K258" s="195"/>
      <c r="L258" s="195"/>
      <c r="M258" s="195"/>
      <c r="N258" s="195"/>
      <c r="O258" s="195"/>
    </row>
    <row r="259" spans="2:15" ht="12.75">
      <c r="B259" s="194"/>
      <c r="C259" s="195"/>
      <c r="D259" s="195"/>
      <c r="E259" s="195"/>
      <c r="F259" s="195"/>
      <c r="G259" s="195"/>
      <c r="H259" s="195"/>
      <c r="I259" s="195"/>
      <c r="J259" s="195"/>
      <c r="K259" s="195"/>
      <c r="L259" s="195"/>
      <c r="M259" s="195"/>
      <c r="N259" s="195"/>
      <c r="O259" s="195"/>
    </row>
    <row r="260" spans="2:15" ht="12.75">
      <c r="B260" s="194"/>
      <c r="C260" s="195"/>
      <c r="D260" s="195"/>
      <c r="E260" s="195"/>
      <c r="F260" s="195"/>
      <c r="G260" s="195"/>
      <c r="H260" s="195"/>
      <c r="I260" s="195"/>
      <c r="J260" s="195"/>
      <c r="K260" s="195"/>
      <c r="L260" s="195"/>
      <c r="M260" s="195"/>
      <c r="N260" s="195"/>
      <c r="O260" s="195"/>
    </row>
    <row r="261" spans="2:15" ht="12.75">
      <c r="B261" s="194"/>
      <c r="C261" s="195"/>
      <c r="D261" s="195"/>
      <c r="E261" s="195"/>
      <c r="F261" s="195"/>
      <c r="G261" s="195"/>
      <c r="H261" s="195"/>
      <c r="I261" s="195"/>
      <c r="J261" s="195"/>
      <c r="K261" s="195"/>
      <c r="L261" s="195"/>
      <c r="M261" s="195"/>
      <c r="N261" s="195"/>
      <c r="O261" s="195"/>
    </row>
    <row r="262" spans="2:15" ht="12.75">
      <c r="B262" s="194"/>
      <c r="C262" s="195"/>
      <c r="D262" s="195"/>
      <c r="E262" s="195"/>
      <c r="F262" s="195"/>
      <c r="G262" s="195"/>
      <c r="H262" s="195"/>
      <c r="I262" s="195"/>
      <c r="J262" s="195"/>
      <c r="K262" s="195"/>
      <c r="L262" s="195"/>
      <c r="M262" s="195"/>
      <c r="N262" s="195"/>
      <c r="O262" s="195"/>
    </row>
    <row r="263" spans="2:15" ht="12.75">
      <c r="B263" s="194"/>
      <c r="C263" s="195"/>
      <c r="D263" s="195"/>
      <c r="E263" s="195"/>
      <c r="F263" s="195"/>
      <c r="G263" s="195"/>
      <c r="H263" s="195"/>
      <c r="I263" s="195"/>
      <c r="J263" s="195"/>
      <c r="K263" s="195"/>
      <c r="L263" s="195"/>
      <c r="M263" s="195"/>
      <c r="N263" s="195"/>
      <c r="O263" s="195"/>
    </row>
    <row r="264" spans="2:15" ht="12.75">
      <c r="B264" s="194"/>
      <c r="C264" s="195"/>
      <c r="D264" s="195"/>
      <c r="E264" s="195"/>
      <c r="F264" s="195"/>
      <c r="G264" s="195"/>
      <c r="H264" s="195"/>
      <c r="I264" s="195"/>
      <c r="J264" s="195"/>
      <c r="K264" s="195"/>
      <c r="L264" s="195"/>
      <c r="M264" s="195"/>
      <c r="N264" s="195"/>
      <c r="O264" s="195"/>
    </row>
    <row r="265" spans="2:15" ht="12.75">
      <c r="B265" s="194"/>
      <c r="C265" s="195"/>
      <c r="D265" s="195"/>
      <c r="E265" s="195"/>
      <c r="F265" s="195"/>
      <c r="G265" s="195"/>
      <c r="H265" s="195"/>
      <c r="I265" s="195"/>
      <c r="J265" s="195"/>
      <c r="K265" s="195"/>
      <c r="L265" s="195"/>
      <c r="M265" s="195"/>
      <c r="N265" s="195"/>
      <c r="O265" s="195"/>
    </row>
    <row r="266" spans="2:15" ht="12.75">
      <c r="B266" s="194"/>
      <c r="C266" s="195"/>
      <c r="D266" s="195"/>
      <c r="E266" s="195"/>
      <c r="F266" s="195"/>
      <c r="G266" s="195"/>
      <c r="H266" s="195"/>
      <c r="I266" s="195"/>
      <c r="J266" s="195"/>
      <c r="K266" s="195"/>
      <c r="L266" s="195"/>
      <c r="M266" s="195"/>
      <c r="N266" s="195"/>
      <c r="O266" s="195"/>
    </row>
    <row r="267" spans="2:15" ht="12.75">
      <c r="B267" s="194"/>
      <c r="C267" s="195"/>
      <c r="D267" s="195"/>
      <c r="E267" s="195"/>
      <c r="F267" s="195"/>
      <c r="G267" s="195"/>
      <c r="H267" s="195"/>
      <c r="I267" s="195"/>
      <c r="J267" s="195"/>
      <c r="K267" s="195"/>
      <c r="L267" s="195"/>
      <c r="M267" s="195"/>
      <c r="N267" s="195"/>
      <c r="O267" s="195"/>
    </row>
    <row r="268" spans="2:15" ht="12.75">
      <c r="B268" s="194"/>
      <c r="C268" s="195"/>
      <c r="D268" s="195"/>
      <c r="E268" s="195"/>
      <c r="F268" s="195"/>
      <c r="G268" s="195"/>
      <c r="H268" s="195"/>
      <c r="I268" s="195"/>
      <c r="J268" s="195"/>
      <c r="K268" s="195"/>
      <c r="L268" s="195"/>
      <c r="M268" s="195"/>
      <c r="N268" s="195"/>
      <c r="O268" s="195"/>
    </row>
    <row r="269" spans="2:15" ht="12.75">
      <c r="B269" s="194"/>
      <c r="C269" s="195"/>
      <c r="D269" s="195"/>
      <c r="E269" s="195"/>
      <c r="F269" s="195"/>
      <c r="G269" s="195"/>
      <c r="H269" s="195"/>
      <c r="I269" s="195"/>
      <c r="J269" s="195"/>
      <c r="K269" s="195"/>
      <c r="L269" s="195"/>
      <c r="M269" s="195"/>
      <c r="N269" s="195"/>
      <c r="O269" s="195"/>
    </row>
    <row r="270" spans="2:15" ht="12.75">
      <c r="B270" s="194"/>
      <c r="C270" s="195"/>
      <c r="D270" s="195"/>
      <c r="E270" s="195"/>
      <c r="F270" s="195"/>
      <c r="G270" s="195"/>
      <c r="H270" s="195"/>
      <c r="I270" s="195"/>
      <c r="J270" s="195"/>
      <c r="K270" s="195"/>
      <c r="L270" s="195"/>
      <c r="M270" s="195"/>
      <c r="N270" s="195"/>
      <c r="O270" s="195"/>
    </row>
    <row r="271" spans="2:15" ht="12.75">
      <c r="B271" s="194"/>
      <c r="C271" s="195"/>
      <c r="D271" s="195"/>
      <c r="E271" s="195"/>
      <c r="F271" s="195"/>
      <c r="G271" s="195"/>
      <c r="H271" s="195"/>
      <c r="I271" s="195"/>
      <c r="J271" s="195"/>
      <c r="K271" s="195"/>
      <c r="L271" s="195"/>
      <c r="M271" s="195"/>
      <c r="N271" s="195"/>
      <c r="O271" s="195"/>
    </row>
    <row r="272" spans="2:15" ht="12.75">
      <c r="B272" s="194"/>
      <c r="C272" s="195"/>
      <c r="D272" s="195"/>
      <c r="E272" s="195"/>
      <c r="F272" s="195"/>
      <c r="G272" s="195"/>
      <c r="H272" s="195"/>
      <c r="I272" s="195"/>
      <c r="J272" s="195"/>
      <c r="K272" s="195"/>
      <c r="L272" s="195"/>
      <c r="M272" s="195"/>
      <c r="N272" s="195"/>
      <c r="O272" s="195"/>
    </row>
    <row r="273" spans="2:15" ht="12.75">
      <c r="B273" s="194"/>
      <c r="C273" s="195"/>
      <c r="D273" s="195"/>
      <c r="E273" s="195"/>
      <c r="F273" s="195"/>
      <c r="G273" s="195"/>
      <c r="H273" s="195"/>
      <c r="I273" s="195"/>
      <c r="J273" s="195"/>
      <c r="K273" s="195"/>
      <c r="L273" s="195"/>
      <c r="M273" s="195"/>
      <c r="N273" s="195"/>
      <c r="O273" s="195"/>
    </row>
    <row r="274" spans="2:15" ht="12.75">
      <c r="B274" s="194"/>
      <c r="C274" s="195"/>
      <c r="D274" s="195"/>
      <c r="E274" s="195"/>
      <c r="F274" s="195"/>
      <c r="G274" s="195"/>
      <c r="H274" s="195"/>
      <c r="I274" s="195"/>
      <c r="J274" s="195"/>
      <c r="K274" s="195"/>
      <c r="L274" s="195"/>
      <c r="M274" s="195"/>
      <c r="N274" s="195"/>
      <c r="O274" s="195"/>
    </row>
    <row r="275" spans="2:15" ht="12.75">
      <c r="B275" s="194"/>
      <c r="C275" s="195"/>
      <c r="D275" s="195"/>
      <c r="E275" s="195"/>
      <c r="F275" s="195"/>
      <c r="G275" s="195"/>
      <c r="H275" s="195"/>
      <c r="I275" s="195"/>
      <c r="J275" s="195"/>
      <c r="K275" s="195"/>
      <c r="L275" s="195"/>
      <c r="M275" s="195"/>
      <c r="N275" s="195"/>
      <c r="O275" s="195"/>
    </row>
    <row r="276" spans="2:15" ht="12.75">
      <c r="B276" s="194"/>
      <c r="C276" s="195"/>
      <c r="D276" s="195"/>
      <c r="E276" s="195"/>
      <c r="F276" s="195"/>
      <c r="G276" s="195"/>
      <c r="H276" s="195"/>
      <c r="I276" s="195"/>
      <c r="J276" s="195"/>
      <c r="K276" s="195"/>
      <c r="L276" s="195"/>
      <c r="M276" s="195"/>
      <c r="N276" s="195"/>
      <c r="O276" s="195"/>
    </row>
    <row r="277" spans="2:15" ht="12.75">
      <c r="B277" s="194"/>
      <c r="C277" s="195"/>
      <c r="D277" s="195"/>
      <c r="E277" s="195"/>
      <c r="F277" s="195"/>
      <c r="G277" s="195"/>
      <c r="H277" s="195"/>
      <c r="I277" s="195"/>
      <c r="J277" s="195"/>
      <c r="K277" s="195"/>
      <c r="L277" s="195"/>
      <c r="M277" s="195"/>
      <c r="N277" s="195"/>
      <c r="O277" s="195"/>
    </row>
    <row r="278" spans="2:15" ht="12.75">
      <c r="B278" s="194"/>
      <c r="C278" s="195"/>
      <c r="D278" s="195"/>
      <c r="E278" s="195"/>
      <c r="F278" s="195"/>
      <c r="G278" s="195"/>
      <c r="H278" s="195"/>
      <c r="I278" s="195"/>
      <c r="J278" s="195"/>
      <c r="K278" s="195"/>
      <c r="L278" s="195"/>
      <c r="M278" s="195"/>
      <c r="N278" s="195"/>
      <c r="O278" s="195"/>
    </row>
    <row r="279" spans="2:15" ht="12.75">
      <c r="B279" s="194"/>
      <c r="C279" s="195"/>
      <c r="D279" s="195"/>
      <c r="E279" s="195"/>
      <c r="F279" s="195"/>
      <c r="G279" s="195"/>
      <c r="H279" s="195"/>
      <c r="I279" s="195"/>
      <c r="J279" s="195"/>
      <c r="K279" s="195"/>
      <c r="L279" s="195"/>
      <c r="M279" s="195"/>
      <c r="N279" s="195"/>
      <c r="O279" s="195"/>
    </row>
    <row r="280" spans="2:15" ht="12.75">
      <c r="B280" s="194"/>
      <c r="C280" s="195"/>
      <c r="D280" s="195"/>
      <c r="E280" s="195"/>
      <c r="F280" s="195"/>
      <c r="G280" s="195"/>
      <c r="H280" s="195"/>
      <c r="I280" s="195"/>
      <c r="J280" s="195"/>
      <c r="K280" s="195"/>
      <c r="L280" s="195"/>
      <c r="M280" s="195"/>
      <c r="N280" s="195"/>
      <c r="O280" s="195"/>
    </row>
    <row r="281" spans="2:15" ht="12.75">
      <c r="B281" s="194"/>
      <c r="C281" s="195"/>
      <c r="D281" s="195"/>
      <c r="E281" s="195"/>
      <c r="F281" s="195"/>
      <c r="G281" s="195"/>
      <c r="H281" s="195"/>
      <c r="I281" s="195"/>
      <c r="J281" s="195"/>
      <c r="K281" s="195"/>
      <c r="L281" s="195"/>
      <c r="M281" s="195"/>
      <c r="N281" s="195"/>
      <c r="O281" s="195"/>
    </row>
    <row r="282" spans="2:15" ht="12.75">
      <c r="B282" s="194"/>
      <c r="C282" s="195"/>
      <c r="D282" s="195"/>
      <c r="E282" s="195"/>
      <c r="F282" s="195"/>
      <c r="G282" s="195"/>
      <c r="H282" s="195"/>
      <c r="I282" s="195"/>
      <c r="J282" s="195"/>
      <c r="K282" s="195"/>
      <c r="L282" s="195"/>
      <c r="M282" s="195"/>
      <c r="N282" s="195"/>
      <c r="O282" s="195"/>
    </row>
    <row r="283" spans="2:15" ht="12.75">
      <c r="B283" s="194"/>
      <c r="C283" s="195"/>
      <c r="D283" s="195"/>
      <c r="E283" s="195"/>
      <c r="F283" s="195"/>
      <c r="G283" s="195"/>
      <c r="H283" s="195"/>
      <c r="I283" s="195"/>
      <c r="J283" s="195"/>
      <c r="K283" s="195"/>
      <c r="L283" s="195"/>
      <c r="M283" s="195"/>
      <c r="N283" s="195"/>
      <c r="O283" s="195"/>
    </row>
    <row r="284" spans="2:15" ht="12.75">
      <c r="B284" s="194"/>
      <c r="C284" s="195"/>
      <c r="D284" s="195"/>
      <c r="E284" s="195"/>
      <c r="F284" s="195"/>
      <c r="G284" s="195"/>
      <c r="H284" s="195"/>
      <c r="I284" s="195"/>
      <c r="J284" s="195"/>
      <c r="K284" s="195"/>
      <c r="L284" s="195"/>
      <c r="M284" s="195"/>
      <c r="N284" s="195"/>
      <c r="O284" s="195"/>
    </row>
    <row r="285" spans="2:15" ht="12.75">
      <c r="B285" s="194"/>
      <c r="C285" s="195"/>
      <c r="D285" s="195"/>
      <c r="E285" s="195"/>
      <c r="F285" s="195"/>
      <c r="G285" s="195"/>
      <c r="H285" s="195"/>
      <c r="I285" s="195"/>
      <c r="J285" s="195"/>
      <c r="K285" s="195"/>
      <c r="L285" s="195"/>
      <c r="M285" s="195"/>
      <c r="N285" s="195"/>
      <c r="O285" s="195"/>
    </row>
    <row r="286" spans="2:15" ht="12.75">
      <c r="B286" s="194"/>
      <c r="C286" s="195"/>
      <c r="D286" s="195"/>
      <c r="E286" s="195"/>
      <c r="F286" s="195"/>
      <c r="G286" s="195"/>
      <c r="H286" s="195"/>
      <c r="I286" s="195"/>
      <c r="J286" s="195"/>
      <c r="K286" s="195"/>
      <c r="L286" s="195"/>
      <c r="M286" s="195"/>
      <c r="N286" s="195"/>
      <c r="O286" s="195"/>
    </row>
    <row r="287" spans="2:15" ht="12.75">
      <c r="B287" s="194"/>
      <c r="C287" s="195"/>
      <c r="D287" s="195"/>
      <c r="E287" s="195"/>
      <c r="F287" s="195"/>
      <c r="G287" s="195"/>
      <c r="H287" s="195"/>
      <c r="I287" s="195"/>
      <c r="J287" s="195"/>
      <c r="K287" s="195"/>
      <c r="L287" s="195"/>
      <c r="M287" s="195"/>
      <c r="N287" s="195"/>
      <c r="O287" s="195"/>
    </row>
    <row r="288" spans="2:15" ht="12.75">
      <c r="B288" s="194"/>
      <c r="C288" s="195"/>
      <c r="D288" s="195"/>
      <c r="E288" s="195"/>
      <c r="F288" s="195"/>
      <c r="G288" s="195"/>
      <c r="H288" s="195"/>
      <c r="I288" s="195"/>
      <c r="J288" s="195"/>
      <c r="K288" s="195"/>
      <c r="L288" s="195"/>
      <c r="M288" s="195"/>
      <c r="N288" s="195"/>
      <c r="O288" s="195"/>
    </row>
    <row r="289" spans="2:15" ht="12.75">
      <c r="B289" s="194"/>
      <c r="C289" s="195"/>
      <c r="D289" s="195"/>
      <c r="E289" s="195"/>
      <c r="F289" s="195"/>
      <c r="G289" s="195"/>
      <c r="H289" s="195"/>
      <c r="I289" s="195"/>
      <c r="J289" s="195"/>
      <c r="K289" s="195"/>
      <c r="L289" s="195"/>
      <c r="M289" s="195"/>
      <c r="N289" s="195"/>
      <c r="O289" s="195"/>
    </row>
    <row r="290" spans="2:15" ht="12.75">
      <c r="B290" s="194"/>
      <c r="C290" s="195"/>
      <c r="D290" s="195"/>
      <c r="E290" s="195"/>
      <c r="F290" s="195"/>
      <c r="G290" s="195"/>
      <c r="H290" s="195"/>
      <c r="I290" s="195"/>
      <c r="J290" s="195"/>
      <c r="K290" s="195"/>
      <c r="L290" s="195"/>
      <c r="M290" s="195"/>
      <c r="N290" s="195"/>
      <c r="O290" s="195"/>
    </row>
    <row r="291" spans="2:15" ht="12.75">
      <c r="B291" s="194"/>
      <c r="C291" s="195"/>
      <c r="D291" s="195"/>
      <c r="E291" s="195"/>
      <c r="F291" s="195"/>
      <c r="G291" s="195"/>
      <c r="H291" s="195"/>
      <c r="I291" s="195"/>
      <c r="J291" s="195"/>
      <c r="K291" s="195"/>
      <c r="L291" s="195"/>
      <c r="M291" s="195"/>
      <c r="N291" s="195"/>
      <c r="O291" s="195"/>
    </row>
    <row r="292" spans="2:15" ht="12.75">
      <c r="B292" s="194"/>
      <c r="C292" s="195"/>
      <c r="D292" s="195"/>
      <c r="E292" s="195"/>
      <c r="F292" s="195"/>
      <c r="G292" s="195"/>
      <c r="H292" s="195"/>
      <c r="I292" s="195"/>
      <c r="J292" s="195"/>
      <c r="K292" s="195"/>
      <c r="L292" s="195"/>
      <c r="M292" s="195"/>
      <c r="N292" s="195"/>
      <c r="O292" s="195"/>
    </row>
    <row r="293" spans="2:15" ht="12.75">
      <c r="B293" s="194"/>
      <c r="C293" s="195"/>
      <c r="D293" s="195"/>
      <c r="E293" s="195"/>
      <c r="F293" s="195"/>
      <c r="G293" s="195"/>
      <c r="H293" s="195"/>
      <c r="I293" s="195"/>
      <c r="J293" s="195"/>
      <c r="K293" s="195"/>
      <c r="L293" s="195"/>
      <c r="M293" s="195"/>
      <c r="N293" s="195"/>
      <c r="O293" s="195"/>
    </row>
    <row r="294" spans="2:15" ht="12.75">
      <c r="B294" s="194"/>
      <c r="C294" s="195"/>
      <c r="D294" s="195"/>
      <c r="E294" s="195"/>
      <c r="F294" s="195"/>
      <c r="G294" s="195"/>
      <c r="H294" s="195"/>
      <c r="I294" s="195"/>
      <c r="J294" s="195"/>
      <c r="K294" s="195"/>
      <c r="L294" s="195"/>
      <c r="M294" s="195"/>
      <c r="N294" s="195"/>
      <c r="O294" s="195"/>
    </row>
    <row r="295" spans="2:15" ht="12.75">
      <c r="B295" s="194"/>
      <c r="C295" s="195"/>
      <c r="D295" s="195"/>
      <c r="E295" s="195"/>
      <c r="F295" s="195"/>
      <c r="G295" s="195"/>
      <c r="H295" s="195"/>
      <c r="I295" s="195"/>
      <c r="J295" s="195"/>
      <c r="K295" s="195"/>
      <c r="L295" s="195"/>
      <c r="M295" s="195"/>
      <c r="N295" s="195"/>
      <c r="O295" s="195"/>
    </row>
    <row r="296" spans="2:15" ht="12.75">
      <c r="B296" s="194"/>
      <c r="C296" s="195"/>
      <c r="D296" s="195"/>
      <c r="E296" s="195"/>
      <c r="F296" s="195"/>
      <c r="G296" s="195"/>
      <c r="H296" s="195"/>
      <c r="I296" s="195"/>
      <c r="J296" s="195"/>
      <c r="K296" s="195"/>
      <c r="L296" s="195"/>
      <c r="M296" s="195"/>
      <c r="N296" s="195"/>
      <c r="O296" s="195"/>
    </row>
    <row r="297" spans="2:15" ht="12.75">
      <c r="B297" s="194"/>
      <c r="C297" s="195"/>
      <c r="D297" s="195"/>
      <c r="E297" s="195"/>
      <c r="F297" s="195"/>
      <c r="G297" s="195"/>
      <c r="H297" s="195"/>
      <c r="I297" s="195"/>
      <c r="J297" s="195"/>
      <c r="K297" s="195"/>
      <c r="L297" s="195"/>
      <c r="M297" s="195"/>
      <c r="N297" s="195"/>
      <c r="O297" s="195"/>
    </row>
    <row r="298" spans="2:15" ht="12.75">
      <c r="B298" s="194"/>
      <c r="C298" s="195"/>
      <c r="D298" s="195"/>
      <c r="E298" s="195"/>
      <c r="F298" s="195"/>
      <c r="G298" s="195"/>
      <c r="H298" s="195"/>
      <c r="I298" s="195"/>
      <c r="J298" s="195"/>
      <c r="K298" s="195"/>
      <c r="L298" s="195"/>
      <c r="M298" s="195"/>
      <c r="N298" s="195"/>
      <c r="O298" s="195"/>
    </row>
    <row r="299" spans="2:15" ht="12.75">
      <c r="B299" s="194"/>
      <c r="C299" s="195"/>
      <c r="D299" s="195"/>
      <c r="E299" s="195"/>
      <c r="F299" s="195"/>
      <c r="G299" s="195"/>
      <c r="H299" s="195"/>
      <c r="I299" s="195"/>
      <c r="J299" s="195"/>
      <c r="K299" s="195"/>
      <c r="L299" s="195"/>
      <c r="M299" s="195"/>
      <c r="N299" s="195"/>
      <c r="O299" s="195"/>
    </row>
    <row r="300" spans="2:15" ht="12.75">
      <c r="B300" s="194"/>
      <c r="C300" s="195"/>
      <c r="D300" s="195"/>
      <c r="E300" s="195"/>
      <c r="F300" s="195"/>
      <c r="G300" s="195"/>
      <c r="H300" s="195"/>
      <c r="I300" s="195"/>
      <c r="J300" s="195"/>
      <c r="K300" s="195"/>
      <c r="L300" s="195"/>
      <c r="M300" s="195"/>
      <c r="N300" s="195"/>
      <c r="O300" s="195"/>
    </row>
    <row r="301" spans="2:15" ht="12.75">
      <c r="B301" s="194"/>
      <c r="C301" s="195"/>
      <c r="D301" s="195"/>
      <c r="E301" s="195"/>
      <c r="F301" s="195"/>
      <c r="G301" s="195"/>
      <c r="H301" s="195"/>
      <c r="I301" s="195"/>
      <c r="J301" s="195"/>
      <c r="K301" s="195"/>
      <c r="L301" s="195"/>
      <c r="M301" s="195"/>
      <c r="N301" s="195"/>
      <c r="O301" s="195"/>
    </row>
    <row r="302" spans="2:15" ht="12.75">
      <c r="B302" s="194"/>
      <c r="C302" s="195"/>
      <c r="D302" s="195"/>
      <c r="E302" s="195"/>
      <c r="F302" s="195"/>
      <c r="G302" s="195"/>
      <c r="H302" s="195"/>
      <c r="I302" s="195"/>
      <c r="J302" s="195"/>
      <c r="K302" s="195"/>
      <c r="L302" s="195"/>
      <c r="M302" s="195"/>
      <c r="N302" s="195"/>
      <c r="O302" s="195"/>
    </row>
    <row r="303" spans="2:15" ht="12.75">
      <c r="B303" s="194"/>
      <c r="C303" s="195"/>
      <c r="D303" s="195"/>
      <c r="E303" s="195"/>
      <c r="F303" s="195"/>
      <c r="G303" s="195"/>
      <c r="H303" s="195"/>
      <c r="I303" s="195"/>
      <c r="J303" s="195"/>
      <c r="K303" s="195"/>
      <c r="L303" s="195"/>
      <c r="M303" s="195"/>
      <c r="N303" s="195"/>
      <c r="O303" s="195"/>
    </row>
    <row r="304" spans="2:15" ht="12.75">
      <c r="B304" s="194"/>
      <c r="C304" s="195"/>
      <c r="D304" s="195"/>
      <c r="E304" s="195"/>
      <c r="F304" s="195"/>
      <c r="G304" s="195"/>
      <c r="H304" s="195"/>
      <c r="I304" s="195"/>
      <c r="J304" s="195"/>
      <c r="K304" s="195"/>
      <c r="L304" s="195"/>
      <c r="M304" s="195"/>
      <c r="N304" s="195"/>
      <c r="O304" s="195"/>
    </row>
    <row r="305" spans="2:15" ht="12.75">
      <c r="B305" s="194"/>
      <c r="C305" s="195"/>
      <c r="D305" s="195"/>
      <c r="E305" s="195"/>
      <c r="F305" s="195"/>
      <c r="G305" s="195"/>
      <c r="H305" s="195"/>
      <c r="I305" s="195"/>
      <c r="J305" s="195"/>
      <c r="K305" s="195"/>
      <c r="L305" s="195"/>
      <c r="M305" s="195"/>
      <c r="N305" s="195"/>
      <c r="O305" s="195"/>
    </row>
    <row r="306" spans="2:15" ht="12.75">
      <c r="B306" s="194"/>
      <c r="C306" s="195"/>
      <c r="D306" s="195"/>
      <c r="E306" s="195"/>
      <c r="F306" s="195"/>
      <c r="G306" s="195"/>
      <c r="H306" s="195"/>
      <c r="I306" s="195"/>
      <c r="J306" s="195"/>
      <c r="K306" s="195"/>
      <c r="L306" s="195"/>
      <c r="M306" s="195"/>
      <c r="N306" s="195"/>
      <c r="O306" s="195"/>
    </row>
    <row r="307" spans="2:15" ht="12.75">
      <c r="B307" s="194"/>
      <c r="C307" s="195"/>
      <c r="D307" s="195"/>
      <c r="E307" s="195"/>
      <c r="F307" s="195"/>
      <c r="G307" s="195"/>
      <c r="H307" s="195"/>
      <c r="I307" s="195"/>
      <c r="J307" s="195"/>
      <c r="K307" s="195"/>
      <c r="L307" s="195"/>
      <c r="M307" s="195"/>
      <c r="N307" s="195"/>
      <c r="O307" s="195"/>
    </row>
    <row r="308" spans="2:15" ht="12.75">
      <c r="B308" s="194"/>
      <c r="C308" s="195"/>
      <c r="D308" s="195"/>
      <c r="E308" s="195"/>
      <c r="F308" s="195"/>
      <c r="G308" s="195"/>
      <c r="H308" s="195"/>
      <c r="I308" s="195"/>
      <c r="J308" s="195"/>
      <c r="K308" s="195"/>
      <c r="L308" s="195"/>
      <c r="M308" s="195"/>
      <c r="N308" s="195"/>
      <c r="O308" s="195"/>
    </row>
    <row r="309" spans="2:15" ht="12.75">
      <c r="B309" s="194"/>
      <c r="C309" s="195"/>
      <c r="D309" s="195"/>
      <c r="E309" s="195"/>
      <c r="F309" s="195"/>
      <c r="G309" s="195"/>
      <c r="H309" s="195"/>
      <c r="I309" s="195"/>
      <c r="J309" s="195"/>
      <c r="K309" s="195"/>
      <c r="L309" s="195"/>
      <c r="M309" s="195"/>
      <c r="N309" s="195"/>
      <c r="O309" s="195"/>
    </row>
    <row r="310" spans="2:15" ht="12.75">
      <c r="B310" s="194"/>
      <c r="C310" s="195"/>
      <c r="D310" s="195"/>
      <c r="E310" s="195"/>
      <c r="F310" s="195"/>
      <c r="G310" s="195"/>
      <c r="H310" s="195"/>
      <c r="I310" s="195"/>
      <c r="J310" s="195"/>
      <c r="K310" s="195"/>
      <c r="L310" s="195"/>
      <c r="M310" s="195"/>
      <c r="N310" s="195"/>
      <c r="O310" s="195"/>
    </row>
    <row r="311" spans="2:15" ht="12.75">
      <c r="B311" s="194"/>
      <c r="C311" s="195"/>
      <c r="D311" s="195"/>
      <c r="E311" s="195"/>
      <c r="F311" s="195"/>
      <c r="G311" s="195"/>
      <c r="H311" s="195"/>
      <c r="I311" s="195"/>
      <c r="J311" s="195"/>
      <c r="K311" s="195"/>
      <c r="L311" s="195"/>
      <c r="M311" s="195"/>
      <c r="N311" s="195"/>
      <c r="O311" s="195"/>
    </row>
    <row r="312" spans="2:15" ht="12.75">
      <c r="B312" s="194"/>
      <c r="C312" s="195"/>
      <c r="D312" s="195"/>
      <c r="E312" s="195"/>
      <c r="F312" s="195"/>
      <c r="G312" s="195"/>
      <c r="H312" s="195"/>
      <c r="I312" s="195"/>
      <c r="J312" s="195"/>
      <c r="K312" s="195"/>
      <c r="L312" s="195"/>
      <c r="M312" s="195"/>
      <c r="N312" s="195"/>
      <c r="O312" s="195"/>
    </row>
    <row r="313" spans="2:15" ht="12.75">
      <c r="B313" s="194"/>
      <c r="C313" s="195"/>
      <c r="D313" s="195"/>
      <c r="E313" s="195"/>
      <c r="F313" s="195"/>
      <c r="G313" s="195"/>
      <c r="H313" s="195"/>
      <c r="I313" s="195"/>
      <c r="J313" s="195"/>
      <c r="K313" s="195"/>
      <c r="L313" s="195"/>
      <c r="M313" s="195"/>
      <c r="N313" s="195"/>
      <c r="O313" s="195"/>
    </row>
    <row r="314" spans="2:15" ht="12.75">
      <c r="B314" s="194"/>
      <c r="C314" s="195"/>
      <c r="D314" s="195"/>
      <c r="E314" s="195"/>
      <c r="F314" s="195"/>
      <c r="G314" s="195"/>
      <c r="H314" s="195"/>
      <c r="I314" s="195"/>
      <c r="J314" s="195"/>
      <c r="K314" s="195"/>
      <c r="L314" s="195"/>
      <c r="M314" s="195"/>
      <c r="N314" s="195"/>
      <c r="O314" s="195"/>
    </row>
    <row r="315" spans="2:15" ht="12.75">
      <c r="B315" s="194"/>
      <c r="C315" s="195"/>
      <c r="D315" s="195"/>
      <c r="E315" s="195"/>
      <c r="F315" s="195"/>
      <c r="G315" s="195"/>
      <c r="H315" s="195"/>
      <c r="I315" s="195"/>
      <c r="J315" s="195"/>
      <c r="K315" s="195"/>
      <c r="L315" s="195"/>
      <c r="M315" s="195"/>
      <c r="N315" s="195"/>
      <c r="O315" s="195"/>
    </row>
    <row r="316" spans="2:15" ht="12.75">
      <c r="B316" s="194"/>
      <c r="C316" s="195"/>
      <c r="D316" s="195"/>
      <c r="E316" s="195"/>
      <c r="F316" s="195"/>
      <c r="G316" s="195"/>
      <c r="H316" s="195"/>
      <c r="I316" s="195"/>
      <c r="J316" s="195"/>
      <c r="K316" s="195"/>
      <c r="L316" s="195"/>
      <c r="M316" s="195"/>
      <c r="N316" s="195"/>
      <c r="O316" s="195"/>
    </row>
    <row r="317" spans="2:15" ht="12.75">
      <c r="B317" s="194"/>
      <c r="C317" s="195"/>
      <c r="D317" s="195"/>
      <c r="E317" s="195"/>
      <c r="F317" s="195"/>
      <c r="G317" s="195"/>
      <c r="H317" s="195"/>
      <c r="I317" s="195"/>
      <c r="J317" s="195"/>
      <c r="K317" s="195"/>
      <c r="L317" s="195"/>
      <c r="M317" s="195"/>
      <c r="N317" s="195"/>
      <c r="O317" s="195"/>
    </row>
    <row r="318" spans="2:15" ht="12.75">
      <c r="B318" s="194"/>
      <c r="C318" s="195"/>
      <c r="D318" s="195"/>
      <c r="E318" s="195"/>
      <c r="F318" s="195"/>
      <c r="G318" s="195"/>
      <c r="H318" s="195"/>
      <c r="I318" s="195"/>
      <c r="J318" s="195"/>
      <c r="K318" s="195"/>
      <c r="L318" s="195"/>
      <c r="M318" s="195"/>
      <c r="N318" s="195"/>
      <c r="O318" s="195"/>
    </row>
    <row r="319" spans="2:15" ht="12.75">
      <c r="B319" s="194"/>
      <c r="C319" s="195"/>
      <c r="D319" s="195"/>
      <c r="E319" s="195"/>
      <c r="F319" s="195"/>
      <c r="G319" s="195"/>
      <c r="H319" s="195"/>
      <c r="I319" s="195"/>
      <c r="J319" s="195"/>
      <c r="K319" s="195"/>
      <c r="L319" s="195"/>
      <c r="M319" s="195"/>
      <c r="N319" s="195"/>
      <c r="O319" s="195"/>
    </row>
    <row r="320" spans="2:15" ht="12.75">
      <c r="B320" s="194"/>
      <c r="C320" s="195"/>
      <c r="D320" s="195"/>
      <c r="E320" s="195"/>
      <c r="F320" s="195"/>
      <c r="G320" s="195"/>
      <c r="H320" s="195"/>
      <c r="I320" s="195"/>
      <c r="J320" s="195"/>
      <c r="K320" s="195"/>
      <c r="L320" s="195"/>
      <c r="M320" s="195"/>
      <c r="N320" s="195"/>
      <c r="O320" s="195"/>
    </row>
    <row r="321" spans="2:15" ht="12.75">
      <c r="B321" s="194"/>
      <c r="C321" s="195"/>
      <c r="D321" s="195"/>
      <c r="E321" s="195"/>
      <c r="F321" s="195"/>
      <c r="G321" s="195"/>
      <c r="H321" s="195"/>
      <c r="I321" s="195"/>
      <c r="J321" s="195"/>
      <c r="K321" s="195"/>
      <c r="L321" s="195"/>
      <c r="M321" s="195"/>
      <c r="N321" s="195"/>
      <c r="O321" s="195"/>
    </row>
    <row r="322" spans="2:15" ht="12.75">
      <c r="B322" s="194"/>
      <c r="C322" s="195"/>
      <c r="D322" s="195"/>
      <c r="E322" s="195"/>
      <c r="F322" s="195"/>
      <c r="G322" s="195"/>
      <c r="H322" s="195"/>
      <c r="I322" s="195"/>
      <c r="J322" s="195"/>
      <c r="K322" s="195"/>
      <c r="L322" s="195"/>
      <c r="M322" s="195"/>
      <c r="N322" s="195"/>
      <c r="O322" s="195"/>
    </row>
    <row r="323" spans="2:15" ht="12.75">
      <c r="B323" s="194"/>
      <c r="C323" s="195"/>
      <c r="D323" s="195"/>
      <c r="E323" s="195"/>
      <c r="F323" s="195"/>
      <c r="G323" s="195"/>
      <c r="H323" s="195"/>
      <c r="I323" s="195"/>
      <c r="J323" s="195"/>
      <c r="K323" s="195"/>
      <c r="L323" s="195"/>
      <c r="M323" s="195"/>
      <c r="N323" s="195"/>
      <c r="O323" s="195"/>
    </row>
    <row r="324" spans="2:15" ht="12.75">
      <c r="B324" s="194"/>
      <c r="C324" s="195"/>
      <c r="D324" s="195"/>
      <c r="E324" s="195"/>
      <c r="F324" s="195"/>
      <c r="G324" s="195"/>
      <c r="H324" s="195"/>
      <c r="I324" s="195"/>
      <c r="J324" s="195"/>
      <c r="K324" s="195"/>
      <c r="L324" s="195"/>
      <c r="M324" s="195"/>
      <c r="N324" s="195"/>
      <c r="O324" s="195"/>
    </row>
    <row r="325" spans="2:15" ht="12.75">
      <c r="B325" s="194"/>
      <c r="C325" s="195"/>
      <c r="D325" s="195"/>
      <c r="E325" s="195"/>
      <c r="F325" s="195"/>
      <c r="G325" s="195"/>
      <c r="H325" s="195"/>
      <c r="I325" s="195"/>
      <c r="J325" s="195"/>
      <c r="K325" s="195"/>
      <c r="L325" s="195"/>
      <c r="M325" s="195"/>
      <c r="N325" s="195"/>
      <c r="O325" s="195"/>
    </row>
    <row r="326" spans="2:15" ht="12.75">
      <c r="B326" s="194"/>
      <c r="C326" s="195"/>
      <c r="D326" s="195"/>
      <c r="E326" s="195"/>
      <c r="F326" s="195"/>
      <c r="G326" s="195"/>
      <c r="H326" s="195"/>
      <c r="I326" s="195"/>
      <c r="J326" s="195"/>
      <c r="K326" s="195"/>
      <c r="L326" s="195"/>
      <c r="M326" s="195"/>
      <c r="N326" s="195"/>
      <c r="O326" s="195"/>
    </row>
    <row r="327" spans="2:15" ht="12.75">
      <c r="B327" s="194"/>
      <c r="C327" s="195"/>
      <c r="D327" s="195"/>
      <c r="E327" s="195"/>
      <c r="F327" s="195"/>
      <c r="G327" s="195"/>
      <c r="H327" s="195"/>
      <c r="I327" s="195"/>
      <c r="J327" s="195"/>
      <c r="K327" s="195"/>
      <c r="L327" s="195"/>
      <c r="M327" s="195"/>
      <c r="N327" s="195"/>
      <c r="O327" s="195"/>
    </row>
    <row r="328" spans="2:15" ht="12.75">
      <c r="B328" s="194"/>
      <c r="C328" s="195"/>
      <c r="D328" s="195"/>
      <c r="E328" s="195"/>
      <c r="F328" s="195"/>
      <c r="G328" s="195"/>
      <c r="H328" s="195"/>
      <c r="I328" s="195"/>
      <c r="J328" s="195"/>
      <c r="K328" s="195"/>
      <c r="L328" s="195"/>
      <c r="M328" s="195"/>
      <c r="N328" s="195"/>
      <c r="O328" s="195"/>
    </row>
    <row r="329" spans="2:15" ht="12.75">
      <c r="B329" s="194"/>
      <c r="C329" s="195"/>
      <c r="D329" s="195"/>
      <c r="E329" s="195"/>
      <c r="F329" s="195"/>
      <c r="G329" s="195"/>
      <c r="H329" s="195"/>
      <c r="I329" s="195"/>
      <c r="J329" s="195"/>
      <c r="K329" s="195"/>
      <c r="L329" s="195"/>
      <c r="M329" s="195"/>
      <c r="N329" s="195"/>
      <c r="O329" s="195"/>
    </row>
    <row r="330" spans="2:15" ht="12.75">
      <c r="B330" s="194"/>
      <c r="C330" s="195"/>
      <c r="D330" s="195"/>
      <c r="E330" s="195"/>
      <c r="F330" s="195"/>
      <c r="G330" s="195"/>
      <c r="H330" s="195"/>
      <c r="I330" s="195"/>
      <c r="J330" s="195"/>
      <c r="K330" s="195"/>
      <c r="L330" s="195"/>
      <c r="M330" s="195"/>
      <c r="N330" s="195"/>
      <c r="O330" s="195"/>
    </row>
    <row r="331" spans="2:15" ht="12.75">
      <c r="B331" s="194"/>
      <c r="C331" s="195"/>
      <c r="D331" s="195"/>
      <c r="E331" s="195"/>
      <c r="F331" s="195"/>
      <c r="G331" s="195"/>
      <c r="H331" s="195"/>
      <c r="I331" s="195"/>
      <c r="J331" s="195"/>
      <c r="K331" s="195"/>
      <c r="L331" s="195"/>
      <c r="M331" s="195"/>
      <c r="N331" s="195"/>
      <c r="O331" s="195"/>
    </row>
    <row r="332" spans="2:15" ht="12.75">
      <c r="B332" s="194"/>
      <c r="C332" s="195"/>
      <c r="D332" s="195"/>
      <c r="E332" s="195"/>
      <c r="F332" s="195"/>
      <c r="G332" s="195"/>
      <c r="H332" s="195"/>
      <c r="I332" s="195"/>
      <c r="J332" s="195"/>
      <c r="K332" s="195"/>
      <c r="L332" s="195"/>
      <c r="M332" s="195"/>
      <c r="N332" s="195"/>
      <c r="O332" s="195"/>
    </row>
    <row r="333" spans="2:15" ht="12.75">
      <c r="B333" s="194"/>
      <c r="C333" s="195"/>
      <c r="D333" s="195"/>
      <c r="E333" s="195"/>
      <c r="F333" s="195"/>
      <c r="G333" s="195"/>
      <c r="H333" s="195"/>
      <c r="I333" s="195"/>
      <c r="J333" s="195"/>
      <c r="K333" s="195"/>
      <c r="L333" s="195"/>
      <c r="M333" s="195"/>
      <c r="N333" s="195"/>
      <c r="O333" s="195"/>
    </row>
    <row r="334" spans="2:15" ht="12.75">
      <c r="B334" s="194"/>
      <c r="C334" s="195"/>
      <c r="D334" s="195"/>
      <c r="E334" s="195"/>
      <c r="F334" s="195"/>
      <c r="G334" s="195"/>
      <c r="H334" s="195"/>
      <c r="I334" s="195"/>
      <c r="J334" s="195"/>
      <c r="K334" s="195"/>
      <c r="L334" s="195"/>
      <c r="M334" s="195"/>
      <c r="N334" s="195"/>
      <c r="O334" s="195"/>
    </row>
    <row r="335" spans="2:15" ht="12.75">
      <c r="B335" s="194"/>
      <c r="C335" s="195"/>
      <c r="D335" s="195"/>
      <c r="E335" s="195"/>
      <c r="F335" s="195"/>
      <c r="G335" s="195"/>
      <c r="H335" s="195"/>
      <c r="I335" s="195"/>
      <c r="J335" s="195"/>
      <c r="K335" s="195"/>
      <c r="L335" s="195"/>
      <c r="M335" s="195"/>
      <c r="N335" s="195"/>
      <c r="O335" s="195"/>
    </row>
    <row r="336" spans="2:15" ht="12.75">
      <c r="B336" s="194"/>
      <c r="C336" s="195"/>
      <c r="D336" s="195"/>
      <c r="E336" s="195"/>
      <c r="F336" s="195"/>
      <c r="G336" s="195"/>
      <c r="H336" s="195"/>
      <c r="I336" s="195"/>
      <c r="J336" s="195"/>
      <c r="K336" s="195"/>
      <c r="L336" s="195"/>
      <c r="M336" s="195"/>
      <c r="N336" s="195"/>
      <c r="O336" s="195"/>
    </row>
    <row r="337" spans="2:15" ht="12.75">
      <c r="B337" s="194"/>
      <c r="C337" s="195"/>
      <c r="D337" s="195"/>
      <c r="E337" s="195"/>
      <c r="F337" s="195"/>
      <c r="G337" s="195"/>
      <c r="H337" s="195"/>
      <c r="I337" s="195"/>
      <c r="J337" s="195"/>
      <c r="K337" s="195"/>
      <c r="L337" s="195"/>
      <c r="M337" s="195"/>
      <c r="N337" s="195"/>
      <c r="O337" s="195"/>
    </row>
    <row r="338" spans="2:15" ht="12.75">
      <c r="B338" s="194"/>
      <c r="C338" s="195"/>
      <c r="D338" s="195"/>
      <c r="E338" s="195"/>
      <c r="F338" s="195"/>
      <c r="G338" s="195"/>
      <c r="H338" s="195"/>
      <c r="I338" s="195"/>
      <c r="J338" s="195"/>
      <c r="K338" s="195"/>
      <c r="L338" s="195"/>
      <c r="M338" s="195"/>
      <c r="N338" s="195"/>
      <c r="O338" s="195"/>
    </row>
    <row r="339" spans="2:15" ht="12.75">
      <c r="B339" s="194"/>
      <c r="C339" s="195"/>
      <c r="D339" s="195"/>
      <c r="E339" s="195"/>
      <c r="F339" s="195"/>
      <c r="G339" s="195"/>
      <c r="H339" s="195"/>
      <c r="I339" s="195"/>
      <c r="J339" s="195"/>
      <c r="K339" s="195"/>
      <c r="L339" s="195"/>
      <c r="M339" s="195"/>
      <c r="N339" s="195"/>
      <c r="O339" s="195"/>
    </row>
    <row r="340" spans="2:15" ht="12.75">
      <c r="B340" s="194"/>
      <c r="C340" s="195"/>
      <c r="D340" s="195"/>
      <c r="E340" s="195"/>
      <c r="F340" s="195"/>
      <c r="G340" s="195"/>
      <c r="H340" s="195"/>
      <c r="I340" s="195"/>
      <c r="J340" s="195"/>
      <c r="K340" s="195"/>
      <c r="L340" s="195"/>
      <c r="M340" s="195"/>
      <c r="N340" s="195"/>
      <c r="O340" s="195"/>
    </row>
    <row r="341" spans="2:15" ht="12.75">
      <c r="B341" s="194"/>
      <c r="C341" s="195"/>
      <c r="D341" s="195"/>
      <c r="E341" s="195"/>
      <c r="F341" s="195"/>
      <c r="G341" s="195"/>
      <c r="H341" s="195"/>
      <c r="I341" s="195"/>
      <c r="J341" s="195"/>
      <c r="K341" s="195"/>
      <c r="L341" s="195"/>
      <c r="M341" s="195"/>
      <c r="N341" s="195"/>
      <c r="O341" s="195"/>
    </row>
    <row r="342" spans="2:15" ht="12.75">
      <c r="B342" s="194"/>
      <c r="C342" s="195"/>
      <c r="D342" s="195"/>
      <c r="E342" s="195"/>
      <c r="F342" s="195"/>
      <c r="G342" s="195"/>
      <c r="H342" s="195"/>
      <c r="I342" s="195"/>
      <c r="J342" s="195"/>
      <c r="K342" s="195"/>
      <c r="L342" s="195"/>
      <c r="M342" s="195"/>
      <c r="N342" s="195"/>
      <c r="O342" s="195"/>
    </row>
    <row r="343" spans="2:15" ht="12.75">
      <c r="B343" s="194"/>
      <c r="C343" s="195"/>
      <c r="D343" s="195"/>
      <c r="E343" s="195"/>
      <c r="F343" s="195"/>
      <c r="G343" s="195"/>
      <c r="H343" s="195"/>
      <c r="I343" s="195"/>
      <c r="J343" s="195"/>
      <c r="K343" s="195"/>
      <c r="L343" s="195"/>
      <c r="M343" s="195"/>
      <c r="N343" s="195"/>
      <c r="O343" s="195"/>
    </row>
    <row r="344" spans="2:15" ht="12.75">
      <c r="B344" s="194"/>
      <c r="C344" s="195"/>
      <c r="D344" s="195"/>
      <c r="E344" s="195"/>
      <c r="F344" s="195"/>
      <c r="G344" s="195"/>
      <c r="H344" s="195"/>
      <c r="I344" s="195"/>
      <c r="J344" s="195"/>
      <c r="K344" s="195"/>
      <c r="L344" s="195"/>
      <c r="M344" s="195"/>
      <c r="N344" s="195"/>
      <c r="O344" s="195"/>
    </row>
    <row r="345" spans="2:15" ht="12.75">
      <c r="B345" s="194"/>
      <c r="C345" s="195"/>
      <c r="D345" s="195"/>
      <c r="E345" s="195"/>
      <c r="F345" s="195"/>
      <c r="G345" s="195"/>
      <c r="H345" s="195"/>
      <c r="I345" s="195"/>
      <c r="J345" s="195"/>
      <c r="K345" s="195"/>
      <c r="L345" s="195"/>
      <c r="M345" s="195"/>
      <c r="N345" s="195"/>
      <c r="O345" s="195"/>
    </row>
    <row r="346" spans="2:15" ht="12.75">
      <c r="B346" s="194"/>
      <c r="C346" s="195"/>
      <c r="D346" s="195"/>
      <c r="E346" s="195"/>
      <c r="F346" s="195"/>
      <c r="G346" s="195"/>
      <c r="H346" s="195"/>
      <c r="I346" s="195"/>
      <c r="J346" s="195"/>
      <c r="K346" s="195"/>
      <c r="L346" s="195"/>
      <c r="M346" s="195"/>
      <c r="N346" s="195"/>
      <c r="O346" s="195"/>
    </row>
    <row r="347" spans="2:15" ht="12.75">
      <c r="B347" s="194"/>
      <c r="C347" s="195"/>
      <c r="D347" s="195"/>
      <c r="E347" s="195"/>
      <c r="F347" s="195"/>
      <c r="G347" s="195"/>
      <c r="H347" s="195"/>
      <c r="I347" s="195"/>
      <c r="J347" s="195"/>
      <c r="K347" s="195"/>
      <c r="L347" s="195"/>
      <c r="M347" s="195"/>
      <c r="N347" s="195"/>
      <c r="O347" s="195"/>
    </row>
    <row r="348" spans="2:15" ht="12.75">
      <c r="B348" s="194"/>
      <c r="C348" s="195"/>
      <c r="D348" s="195"/>
      <c r="E348" s="195"/>
      <c r="F348" s="195"/>
      <c r="G348" s="195"/>
      <c r="H348" s="195"/>
      <c r="I348" s="195"/>
      <c r="J348" s="195"/>
      <c r="K348" s="195"/>
      <c r="L348" s="195"/>
      <c r="M348" s="195"/>
      <c r="N348" s="195"/>
      <c r="O348" s="195"/>
    </row>
    <row r="349" spans="2:15" ht="12.75">
      <c r="B349" s="194"/>
      <c r="C349" s="195"/>
      <c r="D349" s="195"/>
      <c r="E349" s="195"/>
      <c r="F349" s="195"/>
      <c r="G349" s="195"/>
      <c r="H349" s="195"/>
      <c r="I349" s="195"/>
      <c r="J349" s="195"/>
      <c r="K349" s="195"/>
      <c r="L349" s="195"/>
      <c r="M349" s="195"/>
      <c r="N349" s="195"/>
      <c r="O349" s="195"/>
    </row>
    <row r="350" spans="2:15" ht="12.75">
      <c r="B350" s="194"/>
      <c r="C350" s="195"/>
      <c r="D350" s="195"/>
      <c r="E350" s="195"/>
      <c r="F350" s="195"/>
      <c r="G350" s="195"/>
      <c r="H350" s="195"/>
      <c r="I350" s="195"/>
      <c r="J350" s="195"/>
      <c r="K350" s="195"/>
      <c r="L350" s="195"/>
      <c r="M350" s="195"/>
      <c r="N350" s="195"/>
      <c r="O350" s="195"/>
    </row>
    <row r="351" spans="2:15" ht="12.75">
      <c r="B351" s="194"/>
      <c r="C351" s="195"/>
      <c r="D351" s="195"/>
      <c r="E351" s="195"/>
      <c r="F351" s="195"/>
      <c r="G351" s="195"/>
      <c r="H351" s="195"/>
      <c r="I351" s="195"/>
      <c r="J351" s="195"/>
      <c r="K351" s="195"/>
      <c r="L351" s="195"/>
      <c r="M351" s="195"/>
      <c r="N351" s="195"/>
      <c r="O351" s="195"/>
    </row>
    <row r="352" spans="2:15" ht="12.75">
      <c r="B352" s="194"/>
      <c r="C352" s="195"/>
      <c r="D352" s="195"/>
      <c r="E352" s="195"/>
      <c r="F352" s="195"/>
      <c r="G352" s="195"/>
      <c r="H352" s="195"/>
      <c r="I352" s="195"/>
      <c r="J352" s="195"/>
      <c r="K352" s="195"/>
      <c r="L352" s="195"/>
      <c r="M352" s="195"/>
      <c r="N352" s="195"/>
      <c r="O352" s="195"/>
    </row>
    <row r="353" spans="2:15" ht="12.75">
      <c r="B353" s="194"/>
      <c r="C353" s="195"/>
      <c r="D353" s="195"/>
      <c r="E353" s="195"/>
      <c r="F353" s="195"/>
      <c r="G353" s="195"/>
      <c r="H353" s="195"/>
      <c r="I353" s="195"/>
      <c r="J353" s="195"/>
      <c r="K353" s="195"/>
      <c r="L353" s="195"/>
      <c r="M353" s="195"/>
      <c r="N353" s="195"/>
      <c r="O353" s="195"/>
    </row>
    <row r="354" spans="2:15" ht="12.75">
      <c r="B354" s="194"/>
      <c r="C354" s="195"/>
      <c r="D354" s="195"/>
      <c r="E354" s="195"/>
      <c r="F354" s="195"/>
      <c r="G354" s="195"/>
      <c r="H354" s="195"/>
      <c r="I354" s="195"/>
      <c r="J354" s="195"/>
      <c r="K354" s="195"/>
      <c r="L354" s="195"/>
      <c r="M354" s="195"/>
      <c r="N354" s="195"/>
      <c r="O354" s="195"/>
    </row>
    <row r="355" spans="2:15" ht="12.75">
      <c r="B355" s="194"/>
      <c r="C355" s="195"/>
      <c r="D355" s="195"/>
      <c r="E355" s="195"/>
      <c r="F355" s="195"/>
      <c r="G355" s="195"/>
      <c r="H355" s="195"/>
      <c r="I355" s="195"/>
      <c r="J355" s="195"/>
      <c r="K355" s="195"/>
      <c r="L355" s="195"/>
      <c r="M355" s="195"/>
      <c r="N355" s="195"/>
      <c r="O355" s="195"/>
    </row>
    <row r="356" spans="2:15" ht="12.75">
      <c r="B356" s="194"/>
      <c r="C356" s="195"/>
      <c r="D356" s="195"/>
      <c r="E356" s="195"/>
      <c r="F356" s="195"/>
      <c r="G356" s="195"/>
      <c r="H356" s="195"/>
      <c r="I356" s="195"/>
      <c r="J356" s="195"/>
      <c r="K356" s="195"/>
      <c r="L356" s="195"/>
      <c r="M356" s="195"/>
      <c r="N356" s="195"/>
      <c r="O356" s="195"/>
    </row>
    <row r="357" spans="2:15" ht="12.75">
      <c r="B357" s="194"/>
      <c r="C357" s="195"/>
      <c r="D357" s="195"/>
      <c r="E357" s="195"/>
      <c r="F357" s="195"/>
      <c r="G357" s="195"/>
      <c r="H357" s="195"/>
      <c r="I357" s="195"/>
      <c r="J357" s="195"/>
      <c r="K357" s="195"/>
      <c r="L357" s="195"/>
      <c r="M357" s="195"/>
      <c r="N357" s="195"/>
      <c r="O357" s="195"/>
    </row>
    <row r="358" spans="2:15" ht="12.75">
      <c r="B358" s="194"/>
      <c r="C358" s="195"/>
      <c r="D358" s="195"/>
      <c r="E358" s="195"/>
      <c r="F358" s="195"/>
      <c r="G358" s="195"/>
      <c r="H358" s="195"/>
      <c r="I358" s="195"/>
      <c r="J358" s="195"/>
      <c r="K358" s="195"/>
      <c r="L358" s="195"/>
      <c r="M358" s="195"/>
      <c r="N358" s="195"/>
      <c r="O358" s="195"/>
    </row>
    <row r="359" spans="2:15" ht="12.75">
      <c r="B359" s="194"/>
      <c r="C359" s="195"/>
      <c r="D359" s="195"/>
      <c r="E359" s="195"/>
      <c r="F359" s="195"/>
      <c r="G359" s="195"/>
      <c r="H359" s="195"/>
      <c r="I359" s="195"/>
      <c r="J359" s="195"/>
      <c r="K359" s="195"/>
      <c r="L359" s="195"/>
      <c r="M359" s="195"/>
      <c r="N359" s="195"/>
      <c r="O359" s="195"/>
    </row>
    <row r="360" spans="2:15" ht="12.75">
      <c r="B360" s="194"/>
      <c r="C360" s="195"/>
      <c r="D360" s="195"/>
      <c r="E360" s="195"/>
      <c r="F360" s="195"/>
      <c r="G360" s="195"/>
      <c r="H360" s="195"/>
      <c r="I360" s="195"/>
      <c r="J360" s="195"/>
      <c r="K360" s="195"/>
      <c r="L360" s="195"/>
      <c r="M360" s="195"/>
      <c r="N360" s="195"/>
      <c r="O360" s="195"/>
    </row>
    <row r="361" spans="2:15" ht="12.75">
      <c r="B361" s="194"/>
      <c r="C361" s="195"/>
      <c r="D361" s="195"/>
      <c r="E361" s="195"/>
      <c r="F361" s="195"/>
      <c r="G361" s="195"/>
      <c r="H361" s="195"/>
      <c r="I361" s="195"/>
      <c r="J361" s="195"/>
      <c r="K361" s="195"/>
      <c r="L361" s="195"/>
      <c r="M361" s="195"/>
      <c r="N361" s="195"/>
      <c r="O361" s="195"/>
    </row>
    <row r="362" spans="2:15" ht="12.75">
      <c r="B362" s="194"/>
      <c r="C362" s="195"/>
      <c r="D362" s="195"/>
      <c r="E362" s="195"/>
      <c r="F362" s="195"/>
      <c r="G362" s="195"/>
      <c r="H362" s="195"/>
      <c r="I362" s="195"/>
      <c r="J362" s="195"/>
      <c r="K362" s="195"/>
      <c r="L362" s="195"/>
      <c r="M362" s="195"/>
      <c r="N362" s="195"/>
      <c r="O362" s="195"/>
    </row>
    <row r="363" spans="2:15" ht="12.75">
      <c r="B363" s="194"/>
      <c r="C363" s="195"/>
      <c r="D363" s="195"/>
      <c r="E363" s="195"/>
      <c r="F363" s="195"/>
      <c r="G363" s="195"/>
      <c r="H363" s="195"/>
      <c r="I363" s="195"/>
      <c r="J363" s="195"/>
      <c r="K363" s="195"/>
      <c r="L363" s="195"/>
      <c r="M363" s="195"/>
      <c r="N363" s="195"/>
      <c r="O363" s="195"/>
    </row>
    <row r="364" spans="2:15" ht="12.75">
      <c r="B364" s="194"/>
      <c r="C364" s="195"/>
      <c r="D364" s="195"/>
      <c r="E364" s="195"/>
      <c r="F364" s="195"/>
      <c r="G364" s="195"/>
      <c r="H364" s="195"/>
      <c r="I364" s="195"/>
      <c r="J364" s="195"/>
      <c r="K364" s="195"/>
      <c r="L364" s="195"/>
      <c r="M364" s="195"/>
      <c r="N364" s="195"/>
      <c r="O364" s="195"/>
    </row>
    <row r="365" spans="2:15" ht="12.75">
      <c r="B365" s="194"/>
      <c r="C365" s="195"/>
      <c r="D365" s="195"/>
      <c r="E365" s="195"/>
      <c r="F365" s="195"/>
      <c r="G365" s="195"/>
      <c r="H365" s="195"/>
      <c r="I365" s="195"/>
      <c r="J365" s="195"/>
      <c r="K365" s="195"/>
      <c r="L365" s="195"/>
      <c r="M365" s="195"/>
      <c r="N365" s="195"/>
      <c r="O365" s="195"/>
    </row>
    <row r="366" spans="2:15" ht="12.75">
      <c r="B366" s="194"/>
      <c r="C366" s="195"/>
      <c r="D366" s="195"/>
      <c r="E366" s="195"/>
      <c r="F366" s="195"/>
      <c r="G366" s="195"/>
      <c r="H366" s="195"/>
      <c r="I366" s="195"/>
      <c r="J366" s="195"/>
      <c r="K366" s="195"/>
      <c r="L366" s="195"/>
      <c r="M366" s="195"/>
      <c r="N366" s="195"/>
      <c r="O366" s="195"/>
    </row>
    <row r="367" spans="2:15" ht="12.75">
      <c r="B367" s="194"/>
      <c r="C367" s="195"/>
      <c r="D367" s="195"/>
      <c r="E367" s="195"/>
      <c r="F367" s="195"/>
      <c r="G367" s="195"/>
      <c r="H367" s="195"/>
      <c r="I367" s="195"/>
      <c r="J367" s="195"/>
      <c r="K367" s="195"/>
      <c r="L367" s="195"/>
      <c r="M367" s="195"/>
      <c r="N367" s="195"/>
      <c r="O367" s="195"/>
    </row>
    <row r="368" spans="2:15" ht="12.75">
      <c r="B368" s="194"/>
      <c r="C368" s="195"/>
      <c r="D368" s="195"/>
      <c r="E368" s="195"/>
      <c r="F368" s="195"/>
      <c r="G368" s="195"/>
      <c r="H368" s="195"/>
      <c r="I368" s="195"/>
      <c r="J368" s="195"/>
      <c r="K368" s="195"/>
      <c r="L368" s="195"/>
      <c r="M368" s="195"/>
      <c r="N368" s="195"/>
      <c r="O368" s="195"/>
    </row>
    <row r="369" spans="2:15" ht="12.75">
      <c r="B369" s="194"/>
      <c r="C369" s="195"/>
      <c r="D369" s="195"/>
      <c r="E369" s="195"/>
      <c r="F369" s="195"/>
      <c r="G369" s="195"/>
      <c r="H369" s="195"/>
      <c r="I369" s="195"/>
      <c r="J369" s="195"/>
      <c r="K369" s="195"/>
      <c r="L369" s="195"/>
      <c r="M369" s="195"/>
      <c r="N369" s="195"/>
      <c r="O369" s="195"/>
    </row>
    <row r="370" spans="2:15" ht="12.75">
      <c r="B370" s="194"/>
      <c r="C370" s="195"/>
      <c r="D370" s="195"/>
      <c r="E370" s="195"/>
      <c r="F370" s="195"/>
      <c r="G370" s="195"/>
      <c r="H370" s="195"/>
      <c r="I370" s="195"/>
      <c r="J370" s="195"/>
      <c r="K370" s="195"/>
      <c r="L370" s="195"/>
      <c r="M370" s="195"/>
      <c r="N370" s="195"/>
      <c r="O370" s="195"/>
    </row>
    <row r="371" spans="2:15" ht="12.75">
      <c r="B371" s="194"/>
      <c r="C371" s="195"/>
      <c r="D371" s="195"/>
      <c r="E371" s="195"/>
      <c r="F371" s="195"/>
      <c r="G371" s="195"/>
      <c r="H371" s="195"/>
      <c r="I371" s="195"/>
      <c r="J371" s="195"/>
      <c r="K371" s="195"/>
      <c r="L371" s="195"/>
      <c r="M371" s="195"/>
      <c r="N371" s="195"/>
      <c r="O371" s="195"/>
    </row>
    <row r="372" spans="2:15" ht="12.75">
      <c r="B372" s="194"/>
      <c r="C372" s="195"/>
      <c r="D372" s="195"/>
      <c r="E372" s="195"/>
      <c r="F372" s="195"/>
      <c r="G372" s="195"/>
      <c r="H372" s="195"/>
      <c r="I372" s="195"/>
      <c r="J372" s="195"/>
      <c r="K372" s="195"/>
      <c r="L372" s="195"/>
      <c r="M372" s="195"/>
      <c r="N372" s="195"/>
      <c r="O372" s="195"/>
    </row>
    <row r="373" spans="2:15" ht="12.75">
      <c r="B373" s="194"/>
      <c r="C373" s="195"/>
      <c r="D373" s="195"/>
      <c r="E373" s="195"/>
      <c r="F373" s="195"/>
      <c r="G373" s="195"/>
      <c r="H373" s="195"/>
      <c r="I373" s="195"/>
      <c r="J373" s="195"/>
      <c r="K373" s="195"/>
      <c r="L373" s="195"/>
      <c r="M373" s="195"/>
      <c r="N373" s="195"/>
      <c r="O373" s="195"/>
    </row>
    <row r="374" spans="2:15" ht="12.75">
      <c r="B374" s="194"/>
      <c r="C374" s="195"/>
      <c r="D374" s="195"/>
      <c r="E374" s="195"/>
      <c r="F374" s="195"/>
      <c r="G374" s="195"/>
      <c r="H374" s="195"/>
      <c r="I374" s="195"/>
      <c r="J374" s="195"/>
      <c r="K374" s="195"/>
      <c r="L374" s="195"/>
      <c r="M374" s="195"/>
      <c r="N374" s="195"/>
      <c r="O374" s="195"/>
    </row>
    <row r="375" spans="2:15" ht="12.75">
      <c r="B375" s="194"/>
      <c r="C375" s="195"/>
      <c r="D375" s="195"/>
      <c r="E375" s="195"/>
      <c r="F375" s="195"/>
      <c r="G375" s="195"/>
      <c r="H375" s="195"/>
      <c r="I375" s="195"/>
      <c r="J375" s="195"/>
      <c r="K375" s="195"/>
      <c r="L375" s="195"/>
      <c r="M375" s="195"/>
      <c r="N375" s="195"/>
      <c r="O375" s="195"/>
    </row>
    <row r="376" spans="2:15" ht="12.75">
      <c r="B376" s="194"/>
      <c r="C376" s="195"/>
      <c r="D376" s="195"/>
      <c r="E376" s="195"/>
      <c r="F376" s="195"/>
      <c r="G376" s="195"/>
      <c r="H376" s="195"/>
      <c r="I376" s="195"/>
      <c r="J376" s="195"/>
      <c r="K376" s="195"/>
      <c r="L376" s="195"/>
      <c r="M376" s="195"/>
      <c r="N376" s="195"/>
      <c r="O376" s="195"/>
    </row>
    <row r="377" spans="2:15" ht="12.75">
      <c r="B377" s="194"/>
      <c r="C377" s="195"/>
      <c r="D377" s="195"/>
      <c r="E377" s="195"/>
      <c r="F377" s="195"/>
      <c r="G377" s="195"/>
      <c r="H377" s="195"/>
      <c r="I377" s="195"/>
      <c r="J377" s="195"/>
      <c r="K377" s="195"/>
      <c r="L377" s="195"/>
      <c r="M377" s="195"/>
      <c r="N377" s="195"/>
      <c r="O377" s="195"/>
    </row>
    <row r="378" spans="2:15" ht="12.75">
      <c r="B378" s="194"/>
      <c r="C378" s="195"/>
      <c r="D378" s="195"/>
      <c r="E378" s="195"/>
      <c r="F378" s="195"/>
      <c r="G378" s="195"/>
      <c r="H378" s="195"/>
      <c r="I378" s="195"/>
      <c r="J378" s="195"/>
      <c r="K378" s="195"/>
      <c r="L378" s="195"/>
      <c r="M378" s="195"/>
      <c r="N378" s="195"/>
      <c r="O378" s="195"/>
    </row>
    <row r="379" spans="2:15" ht="12.75">
      <c r="B379" s="194"/>
      <c r="C379" s="195"/>
      <c r="D379" s="195"/>
      <c r="E379" s="195"/>
      <c r="F379" s="195"/>
      <c r="G379" s="195"/>
      <c r="H379" s="195"/>
      <c r="I379" s="195"/>
      <c r="J379" s="195"/>
      <c r="K379" s="195"/>
      <c r="L379" s="195"/>
      <c r="M379" s="195"/>
      <c r="N379" s="195"/>
      <c r="O379" s="195"/>
    </row>
    <row r="380" spans="2:15" ht="12.75">
      <c r="B380" s="194"/>
      <c r="C380" s="195"/>
      <c r="D380" s="195"/>
      <c r="E380" s="195"/>
      <c r="F380" s="195"/>
      <c r="G380" s="195"/>
      <c r="H380" s="195"/>
      <c r="I380" s="195"/>
      <c r="J380" s="195"/>
      <c r="K380" s="195"/>
      <c r="L380" s="195"/>
      <c r="M380" s="195"/>
      <c r="N380" s="195"/>
      <c r="O380" s="195"/>
    </row>
    <row r="381" spans="2:15" ht="12.75">
      <c r="B381" s="194"/>
      <c r="C381" s="195"/>
      <c r="D381" s="195"/>
      <c r="E381" s="195"/>
      <c r="F381" s="195"/>
      <c r="G381" s="195"/>
      <c r="H381" s="195"/>
      <c r="I381" s="195"/>
      <c r="J381" s="195"/>
      <c r="K381" s="195"/>
      <c r="L381" s="195"/>
      <c r="M381" s="195"/>
      <c r="N381" s="195"/>
      <c r="O381" s="195"/>
    </row>
    <row r="382" spans="2:15" ht="12.75">
      <c r="B382" s="194"/>
      <c r="C382" s="195"/>
      <c r="D382" s="195"/>
      <c r="E382" s="195"/>
      <c r="F382" s="195"/>
      <c r="G382" s="195"/>
      <c r="H382" s="195"/>
      <c r="I382" s="195"/>
      <c r="J382" s="195"/>
      <c r="K382" s="195"/>
      <c r="L382" s="195"/>
      <c r="M382" s="195"/>
      <c r="N382" s="195"/>
      <c r="O382" s="195"/>
    </row>
    <row r="383" spans="2:15" ht="12.75">
      <c r="B383" s="194"/>
      <c r="C383" s="195"/>
      <c r="D383" s="195"/>
      <c r="E383" s="195"/>
      <c r="F383" s="195"/>
      <c r="G383" s="195"/>
      <c r="H383" s="195"/>
      <c r="I383" s="195"/>
      <c r="J383" s="195"/>
      <c r="K383" s="195"/>
      <c r="L383" s="195"/>
      <c r="M383" s="195"/>
      <c r="N383" s="195"/>
      <c r="O383" s="195"/>
    </row>
    <row r="384" spans="2:15" ht="12.75">
      <c r="B384" s="194"/>
      <c r="C384" s="195"/>
      <c r="D384" s="195"/>
      <c r="E384" s="195"/>
      <c r="F384" s="195"/>
      <c r="G384" s="195"/>
      <c r="H384" s="195"/>
      <c r="I384" s="195"/>
      <c r="J384" s="195"/>
      <c r="K384" s="195"/>
      <c r="L384" s="195"/>
      <c r="M384" s="195"/>
      <c r="N384" s="195"/>
      <c r="O384" s="195"/>
    </row>
    <row r="385" spans="2:15" ht="12.75">
      <c r="B385" s="194"/>
      <c r="C385" s="195"/>
      <c r="D385" s="195"/>
      <c r="E385" s="195"/>
      <c r="F385" s="195"/>
      <c r="G385" s="195"/>
      <c r="H385" s="195"/>
      <c r="I385" s="195"/>
      <c r="J385" s="195"/>
      <c r="K385" s="195"/>
      <c r="L385" s="195"/>
      <c r="M385" s="195"/>
      <c r="N385" s="195"/>
      <c r="O385" s="195"/>
    </row>
    <row r="386" spans="2:15" ht="12.75">
      <c r="B386" s="194"/>
      <c r="C386" s="195"/>
      <c r="D386" s="195"/>
      <c r="E386" s="195"/>
      <c r="F386" s="195"/>
      <c r="G386" s="195"/>
      <c r="H386" s="195"/>
      <c r="I386" s="195"/>
      <c r="J386" s="195"/>
      <c r="K386" s="195"/>
      <c r="L386" s="195"/>
      <c r="M386" s="195"/>
      <c r="N386" s="195"/>
      <c r="O386" s="195"/>
    </row>
    <row r="387" spans="2:15" ht="12.75">
      <c r="B387" s="194"/>
      <c r="C387" s="195"/>
      <c r="D387" s="195"/>
      <c r="E387" s="195"/>
      <c r="F387" s="195"/>
      <c r="G387" s="195"/>
      <c r="H387" s="195"/>
      <c r="I387" s="195"/>
      <c r="J387" s="195"/>
      <c r="K387" s="195"/>
      <c r="L387" s="195"/>
      <c r="M387" s="195"/>
      <c r="N387" s="195"/>
      <c r="O387" s="195"/>
    </row>
    <row r="388" spans="2:15" ht="12.75">
      <c r="B388" s="194"/>
      <c r="C388" s="195"/>
      <c r="D388" s="195"/>
      <c r="E388" s="195"/>
      <c r="F388" s="195"/>
      <c r="G388" s="195"/>
      <c r="H388" s="195"/>
      <c r="I388" s="195"/>
      <c r="J388" s="195"/>
      <c r="K388" s="195"/>
      <c r="L388" s="195"/>
      <c r="M388" s="195"/>
      <c r="N388" s="195"/>
      <c r="O388" s="195"/>
    </row>
    <row r="389" spans="2:15" ht="12.75">
      <c r="B389" s="194"/>
      <c r="C389" s="195"/>
      <c r="D389" s="195"/>
      <c r="E389" s="195"/>
      <c r="F389" s="195"/>
      <c r="G389" s="195"/>
      <c r="H389" s="195"/>
      <c r="I389" s="195"/>
      <c r="J389" s="195"/>
      <c r="K389" s="195"/>
      <c r="L389" s="195"/>
      <c r="M389" s="195"/>
      <c r="N389" s="195"/>
      <c r="O389" s="195"/>
    </row>
    <row r="390" spans="2:15" ht="12.75">
      <c r="B390" s="194"/>
      <c r="C390" s="195"/>
      <c r="D390" s="195"/>
      <c r="E390" s="195"/>
      <c r="F390" s="195"/>
      <c r="G390" s="195"/>
      <c r="H390" s="195"/>
      <c r="I390" s="195"/>
      <c r="J390" s="195"/>
      <c r="K390" s="195"/>
      <c r="L390" s="195"/>
      <c r="M390" s="195"/>
      <c r="N390" s="195"/>
      <c r="O390" s="195"/>
    </row>
    <row r="391" spans="2:15" ht="12.75">
      <c r="B391" s="194"/>
      <c r="C391" s="195"/>
      <c r="D391" s="195"/>
      <c r="E391" s="195"/>
      <c r="F391" s="195"/>
      <c r="G391" s="195"/>
      <c r="H391" s="195"/>
      <c r="I391" s="195"/>
      <c r="J391" s="195"/>
      <c r="K391" s="195"/>
      <c r="L391" s="195"/>
      <c r="M391" s="195"/>
      <c r="N391" s="195"/>
      <c r="O391" s="195"/>
    </row>
    <row r="392" spans="2:15" ht="12.75">
      <c r="B392" s="194"/>
      <c r="C392" s="195"/>
      <c r="D392" s="195"/>
      <c r="E392" s="195"/>
      <c r="F392" s="195"/>
      <c r="G392" s="195"/>
      <c r="H392" s="195"/>
      <c r="I392" s="195"/>
      <c r="J392" s="195"/>
      <c r="K392" s="195"/>
      <c r="L392" s="195"/>
      <c r="M392" s="195"/>
      <c r="N392" s="195"/>
      <c r="O392" s="195"/>
    </row>
    <row r="393" spans="2:15" ht="12.75">
      <c r="B393" s="194"/>
      <c r="C393" s="195"/>
      <c r="D393" s="195"/>
      <c r="E393" s="195"/>
      <c r="F393" s="195"/>
      <c r="G393" s="195"/>
      <c r="H393" s="195"/>
      <c r="I393" s="195"/>
      <c r="J393" s="195"/>
      <c r="K393" s="195"/>
      <c r="L393" s="195"/>
      <c r="M393" s="195"/>
      <c r="N393" s="195"/>
      <c r="O393" s="195"/>
    </row>
    <row r="394" spans="2:15" ht="12.75">
      <c r="B394" s="194"/>
      <c r="C394" s="195"/>
      <c r="D394" s="195"/>
      <c r="E394" s="195"/>
      <c r="F394" s="195"/>
      <c r="G394" s="195"/>
      <c r="H394" s="195"/>
      <c r="I394" s="195"/>
      <c r="J394" s="195"/>
      <c r="K394" s="195"/>
      <c r="L394" s="195"/>
      <c r="M394" s="195"/>
      <c r="N394" s="195"/>
      <c r="O394" s="195"/>
    </row>
    <row r="395" spans="2:15" ht="12.75">
      <c r="B395" s="194"/>
      <c r="C395" s="195"/>
      <c r="D395" s="195"/>
      <c r="E395" s="195"/>
      <c r="F395" s="195"/>
      <c r="G395" s="195"/>
      <c r="H395" s="195"/>
      <c r="I395" s="195"/>
      <c r="J395" s="195"/>
      <c r="K395" s="195"/>
      <c r="L395" s="195"/>
      <c r="M395" s="195"/>
      <c r="N395" s="195"/>
      <c r="O395" s="195"/>
    </row>
    <row r="396" spans="2:15" ht="12.75">
      <c r="B396" s="194"/>
      <c r="C396" s="195"/>
      <c r="D396" s="195"/>
      <c r="E396" s="195"/>
      <c r="F396" s="195"/>
      <c r="G396" s="195"/>
      <c r="H396" s="195"/>
      <c r="I396" s="195"/>
      <c r="J396" s="195"/>
      <c r="K396" s="195"/>
      <c r="L396" s="195"/>
      <c r="M396" s="195"/>
      <c r="N396" s="195"/>
      <c r="O396" s="195"/>
    </row>
    <row r="397" spans="2:15" ht="12.75">
      <c r="B397" s="194"/>
      <c r="C397" s="195"/>
      <c r="D397" s="195"/>
      <c r="E397" s="195"/>
      <c r="F397" s="195"/>
      <c r="G397" s="195"/>
      <c r="H397" s="195"/>
      <c r="I397" s="195"/>
      <c r="J397" s="195"/>
      <c r="K397" s="195"/>
      <c r="L397" s="195"/>
      <c r="M397" s="195"/>
      <c r="N397" s="195"/>
      <c r="O397" s="195"/>
    </row>
    <row r="398" spans="2:15" ht="12.75">
      <c r="B398" s="194"/>
      <c r="C398" s="195"/>
      <c r="D398" s="195"/>
      <c r="E398" s="195"/>
      <c r="F398" s="195"/>
      <c r="G398" s="195"/>
      <c r="H398" s="195"/>
      <c r="I398" s="195"/>
      <c r="J398" s="195"/>
      <c r="K398" s="195"/>
      <c r="L398" s="195"/>
      <c r="M398" s="195"/>
      <c r="N398" s="195"/>
      <c r="O398" s="195"/>
    </row>
    <row r="399" spans="2:15" ht="12.75">
      <c r="B399" s="194"/>
      <c r="C399" s="195"/>
      <c r="D399" s="195"/>
      <c r="E399" s="195"/>
      <c r="F399" s="195"/>
      <c r="G399" s="195"/>
      <c r="H399" s="195"/>
      <c r="I399" s="195"/>
      <c r="J399" s="195"/>
      <c r="K399" s="195"/>
      <c r="L399" s="195"/>
      <c r="M399" s="195"/>
      <c r="N399" s="195"/>
      <c r="O399" s="195"/>
    </row>
    <row r="400" spans="2:15" ht="12.75">
      <c r="B400" s="194"/>
      <c r="C400" s="195"/>
      <c r="D400" s="195"/>
      <c r="E400" s="195"/>
      <c r="F400" s="195"/>
      <c r="G400" s="195"/>
      <c r="H400" s="195"/>
      <c r="I400" s="195"/>
      <c r="J400" s="195"/>
      <c r="K400" s="195"/>
      <c r="L400" s="195"/>
      <c r="M400" s="195"/>
      <c r="N400" s="195"/>
      <c r="O400" s="195"/>
    </row>
    <row r="401" spans="2:15" ht="12.75">
      <c r="B401" s="194"/>
      <c r="C401" s="195"/>
      <c r="D401" s="195"/>
      <c r="E401" s="195"/>
      <c r="F401" s="195"/>
      <c r="G401" s="195"/>
      <c r="H401" s="195"/>
      <c r="I401" s="195"/>
      <c r="J401" s="195"/>
      <c r="K401" s="195"/>
      <c r="L401" s="195"/>
      <c r="M401" s="195"/>
      <c r="N401" s="195"/>
      <c r="O401" s="195"/>
    </row>
    <row r="402" spans="2:15" ht="12.75">
      <c r="B402" s="194"/>
      <c r="C402" s="195"/>
      <c r="D402" s="195"/>
      <c r="E402" s="195"/>
      <c r="F402" s="195"/>
      <c r="G402" s="195"/>
      <c r="H402" s="195"/>
      <c r="I402" s="195"/>
      <c r="J402" s="195"/>
      <c r="K402" s="195"/>
      <c r="L402" s="195"/>
      <c r="M402" s="195"/>
      <c r="N402" s="195"/>
      <c r="O402" s="195"/>
    </row>
    <row r="403" spans="2:15" ht="12.75">
      <c r="B403" s="194"/>
      <c r="C403" s="195"/>
      <c r="D403" s="195"/>
      <c r="E403" s="195"/>
      <c r="F403" s="195"/>
      <c r="G403" s="195"/>
      <c r="H403" s="195"/>
      <c r="I403" s="195"/>
      <c r="J403" s="195"/>
      <c r="K403" s="195"/>
      <c r="L403" s="195"/>
      <c r="M403" s="195"/>
      <c r="N403" s="195"/>
      <c r="O403" s="195"/>
    </row>
    <row r="404" spans="2:15" ht="12.75">
      <c r="B404" s="194"/>
      <c r="C404" s="195"/>
      <c r="D404" s="195"/>
      <c r="E404" s="195"/>
      <c r="F404" s="195"/>
      <c r="G404" s="195"/>
      <c r="H404" s="195"/>
      <c r="I404" s="195"/>
      <c r="J404" s="195"/>
      <c r="K404" s="195"/>
      <c r="L404" s="195"/>
      <c r="M404" s="195"/>
      <c r="N404" s="195"/>
      <c r="O404" s="195"/>
    </row>
    <row r="405" spans="2:15" ht="12.75">
      <c r="B405" s="194"/>
      <c r="C405" s="195"/>
      <c r="D405" s="195"/>
      <c r="E405" s="195"/>
      <c r="F405" s="195"/>
      <c r="G405" s="195"/>
      <c r="H405" s="195"/>
      <c r="I405" s="195"/>
      <c r="J405" s="195"/>
      <c r="K405" s="195"/>
      <c r="L405" s="195"/>
      <c r="M405" s="195"/>
      <c r="N405" s="195"/>
      <c r="O405" s="195"/>
    </row>
    <row r="406" spans="2:15" ht="12.75">
      <c r="B406" s="194"/>
      <c r="C406" s="195"/>
      <c r="D406" s="195"/>
      <c r="E406" s="195"/>
      <c r="F406" s="195"/>
      <c r="G406" s="195"/>
      <c r="H406" s="195"/>
      <c r="I406" s="195"/>
      <c r="J406" s="195"/>
      <c r="K406" s="195"/>
      <c r="L406" s="195"/>
      <c r="M406" s="195"/>
      <c r="N406" s="195"/>
      <c r="O406" s="195"/>
    </row>
    <row r="407" spans="2:15" ht="12.75">
      <c r="B407" s="194"/>
      <c r="C407" s="195"/>
      <c r="D407" s="195"/>
      <c r="E407" s="195"/>
      <c r="F407" s="195"/>
      <c r="G407" s="195"/>
      <c r="H407" s="195"/>
      <c r="I407" s="195"/>
      <c r="J407" s="195"/>
      <c r="K407" s="195"/>
      <c r="L407" s="195"/>
      <c r="M407" s="195"/>
      <c r="N407" s="195"/>
      <c r="O407" s="195"/>
    </row>
    <row r="408" spans="2:15" ht="12.75">
      <c r="B408" s="194"/>
      <c r="C408" s="195"/>
      <c r="D408" s="195"/>
      <c r="E408" s="195"/>
      <c r="F408" s="195"/>
      <c r="G408" s="195"/>
      <c r="H408" s="195"/>
      <c r="I408" s="195"/>
      <c r="J408" s="195"/>
      <c r="K408" s="195"/>
      <c r="L408" s="195"/>
      <c r="M408" s="195"/>
      <c r="N408" s="195"/>
      <c r="O408" s="195"/>
    </row>
    <row r="409" spans="2:15" ht="12.75">
      <c r="B409" s="194"/>
      <c r="C409" s="195"/>
      <c r="D409" s="195"/>
      <c r="E409" s="195"/>
      <c r="F409" s="195"/>
      <c r="G409" s="195"/>
      <c r="H409" s="195"/>
      <c r="I409" s="195"/>
      <c r="J409" s="195"/>
      <c r="K409" s="195"/>
      <c r="L409" s="195"/>
      <c r="M409" s="195"/>
      <c r="N409" s="195"/>
      <c r="O409" s="195"/>
    </row>
    <row r="410" spans="2:15" ht="12.75">
      <c r="B410" s="194"/>
      <c r="C410" s="195"/>
      <c r="D410" s="195"/>
      <c r="E410" s="195"/>
      <c r="F410" s="195"/>
      <c r="G410" s="195"/>
      <c r="H410" s="195"/>
      <c r="I410" s="195"/>
      <c r="J410" s="195"/>
      <c r="K410" s="195"/>
      <c r="L410" s="195"/>
      <c r="M410" s="195"/>
      <c r="N410" s="195"/>
      <c r="O410" s="195"/>
    </row>
    <row r="411" spans="2:15" ht="12.75">
      <c r="B411" s="194"/>
      <c r="C411" s="195"/>
      <c r="D411" s="195"/>
      <c r="E411" s="195"/>
      <c r="F411" s="195"/>
      <c r="G411" s="195"/>
      <c r="H411" s="195"/>
      <c r="I411" s="195"/>
      <c r="J411" s="195"/>
      <c r="K411" s="195"/>
      <c r="L411" s="195"/>
      <c r="M411" s="195"/>
      <c r="N411" s="195"/>
      <c r="O411" s="195"/>
    </row>
    <row r="412" spans="2:15" ht="12.75">
      <c r="B412" s="194"/>
      <c r="C412" s="195"/>
      <c r="D412" s="195"/>
      <c r="E412" s="195"/>
      <c r="F412" s="195"/>
      <c r="G412" s="195"/>
      <c r="H412" s="195"/>
      <c r="I412" s="195"/>
      <c r="J412" s="195"/>
      <c r="K412" s="195"/>
      <c r="L412" s="195"/>
      <c r="M412" s="195"/>
      <c r="N412" s="195"/>
      <c r="O412" s="195"/>
    </row>
    <row r="413" spans="2:15" ht="12.75">
      <c r="B413" s="194"/>
      <c r="C413" s="195"/>
      <c r="D413" s="195"/>
      <c r="E413" s="195"/>
      <c r="F413" s="195"/>
      <c r="G413" s="195"/>
      <c r="H413" s="195"/>
      <c r="I413" s="195"/>
      <c r="J413" s="195"/>
      <c r="K413" s="195"/>
      <c r="L413" s="195"/>
      <c r="M413" s="195"/>
      <c r="N413" s="195"/>
      <c r="O413" s="195"/>
    </row>
    <row r="414" spans="2:15" ht="12.75">
      <c r="B414" s="194"/>
      <c r="C414" s="195"/>
      <c r="D414" s="195"/>
      <c r="E414" s="195"/>
      <c r="F414" s="195"/>
      <c r="G414" s="195"/>
      <c r="H414" s="195"/>
      <c r="I414" s="195"/>
      <c r="J414" s="195"/>
      <c r="K414" s="195"/>
      <c r="L414" s="195"/>
      <c r="M414" s="195"/>
      <c r="N414" s="195"/>
      <c r="O414" s="195"/>
    </row>
    <row r="415" spans="2:15" ht="12.75">
      <c r="B415" s="194"/>
      <c r="C415" s="195"/>
      <c r="D415" s="195"/>
      <c r="E415" s="195"/>
      <c r="F415" s="195"/>
      <c r="G415" s="195"/>
      <c r="H415" s="195"/>
      <c r="I415" s="195"/>
      <c r="J415" s="195"/>
      <c r="K415" s="195"/>
      <c r="L415" s="195"/>
      <c r="M415" s="195"/>
      <c r="N415" s="195"/>
      <c r="O415" s="195"/>
    </row>
    <row r="416" spans="2:15" ht="12.75">
      <c r="B416" s="194"/>
      <c r="C416" s="195"/>
      <c r="D416" s="195"/>
      <c r="E416" s="195"/>
      <c r="F416" s="195"/>
      <c r="G416" s="195"/>
      <c r="H416" s="195"/>
      <c r="I416" s="195"/>
      <c r="J416" s="195"/>
      <c r="K416" s="195"/>
      <c r="L416" s="195"/>
      <c r="M416" s="195"/>
      <c r="N416" s="195"/>
      <c r="O416" s="195"/>
    </row>
    <row r="417" spans="2:15" ht="12.75">
      <c r="B417" s="194"/>
      <c r="C417" s="195"/>
      <c r="D417" s="195"/>
      <c r="E417" s="195"/>
      <c r="F417" s="195"/>
      <c r="G417" s="195"/>
      <c r="H417" s="195"/>
      <c r="I417" s="195"/>
      <c r="J417" s="195"/>
      <c r="K417" s="195"/>
      <c r="L417" s="195"/>
      <c r="M417" s="195"/>
      <c r="N417" s="195"/>
      <c r="O417" s="195"/>
    </row>
    <row r="418" spans="2:15" ht="12.75">
      <c r="B418" s="194"/>
      <c r="C418" s="195"/>
      <c r="D418" s="195"/>
      <c r="E418" s="195"/>
      <c r="F418" s="195"/>
      <c r="G418" s="195"/>
      <c r="H418" s="195"/>
      <c r="I418" s="195"/>
      <c r="J418" s="195"/>
      <c r="K418" s="195"/>
      <c r="L418" s="195"/>
      <c r="M418" s="195"/>
      <c r="N418" s="195"/>
      <c r="O418" s="195"/>
    </row>
    <row r="419" spans="2:15" ht="12.75">
      <c r="B419" s="194"/>
      <c r="C419" s="195"/>
      <c r="D419" s="195"/>
      <c r="E419" s="195"/>
      <c r="F419" s="195"/>
      <c r="G419" s="195"/>
      <c r="H419" s="195"/>
      <c r="I419" s="195"/>
      <c r="J419" s="195"/>
      <c r="K419" s="195"/>
      <c r="L419" s="195"/>
      <c r="M419" s="195"/>
      <c r="N419" s="195"/>
      <c r="O419" s="195"/>
    </row>
    <row r="420" spans="2:15" ht="12.75">
      <c r="B420" s="194"/>
      <c r="C420" s="195"/>
      <c r="D420" s="195"/>
      <c r="E420" s="195"/>
      <c r="F420" s="195"/>
      <c r="G420" s="195"/>
      <c r="H420" s="195"/>
      <c r="I420" s="195"/>
      <c r="J420" s="195"/>
      <c r="K420" s="195"/>
      <c r="L420" s="195"/>
      <c r="M420" s="195"/>
      <c r="N420" s="195"/>
      <c r="O420" s="195"/>
    </row>
    <row r="421" spans="2:15" ht="12.75">
      <c r="B421" s="194"/>
      <c r="C421" s="195"/>
      <c r="D421" s="195"/>
      <c r="E421" s="195"/>
      <c r="F421" s="195"/>
      <c r="G421" s="195"/>
      <c r="H421" s="195"/>
      <c r="I421" s="195"/>
      <c r="J421" s="195"/>
      <c r="K421" s="195"/>
      <c r="L421" s="195"/>
      <c r="M421" s="195"/>
      <c r="N421" s="195"/>
      <c r="O421" s="195"/>
    </row>
    <row r="422" spans="2:15" ht="12.75">
      <c r="B422" s="194"/>
      <c r="C422" s="195"/>
      <c r="D422" s="195"/>
      <c r="E422" s="195"/>
      <c r="F422" s="195"/>
      <c r="G422" s="195"/>
      <c r="H422" s="195"/>
      <c r="I422" s="195"/>
      <c r="J422" s="195"/>
      <c r="K422" s="195"/>
      <c r="L422" s="195"/>
      <c r="M422" s="195"/>
      <c r="N422" s="195"/>
      <c r="O422" s="195"/>
    </row>
    <row r="423" spans="2:15" ht="12.75">
      <c r="B423" s="194"/>
      <c r="C423" s="195"/>
      <c r="D423" s="195"/>
      <c r="E423" s="195"/>
      <c r="F423" s="195"/>
      <c r="G423" s="195"/>
      <c r="H423" s="195"/>
      <c r="I423" s="195"/>
      <c r="J423" s="195"/>
      <c r="K423" s="195"/>
      <c r="L423" s="195"/>
      <c r="M423" s="195"/>
      <c r="N423" s="195"/>
      <c r="O423" s="195"/>
    </row>
    <row r="424" spans="2:15" ht="12.75">
      <c r="B424" s="194"/>
      <c r="C424" s="195"/>
      <c r="D424" s="195"/>
      <c r="E424" s="195"/>
      <c r="F424" s="195"/>
      <c r="G424" s="195"/>
      <c r="H424" s="195"/>
      <c r="I424" s="195"/>
      <c r="J424" s="195"/>
      <c r="K424" s="195"/>
      <c r="L424" s="195"/>
      <c r="M424" s="195"/>
      <c r="N424" s="195"/>
      <c r="O424" s="195"/>
    </row>
    <row r="425" spans="2:15" ht="12.75">
      <c r="B425" s="194"/>
      <c r="C425" s="195"/>
      <c r="D425" s="195"/>
      <c r="E425" s="195"/>
      <c r="F425" s="195"/>
      <c r="G425" s="195"/>
      <c r="H425" s="195"/>
      <c r="I425" s="195"/>
      <c r="J425" s="195"/>
      <c r="K425" s="195"/>
      <c r="L425" s="195"/>
      <c r="M425" s="195"/>
      <c r="N425" s="195"/>
      <c r="O425" s="195"/>
    </row>
    <row r="426" spans="2:15" ht="12.75">
      <c r="B426" s="194"/>
      <c r="C426" s="195"/>
      <c r="D426" s="195"/>
      <c r="E426" s="195"/>
      <c r="F426" s="195"/>
      <c r="G426" s="195"/>
      <c r="H426" s="195"/>
      <c r="I426" s="195"/>
      <c r="J426" s="195"/>
      <c r="K426" s="195"/>
      <c r="L426" s="195"/>
      <c r="M426" s="195"/>
      <c r="N426" s="195"/>
      <c r="O426" s="195"/>
    </row>
    <row r="427" spans="2:15" ht="12.75">
      <c r="B427" s="194"/>
      <c r="C427" s="195"/>
      <c r="D427" s="195"/>
      <c r="E427" s="195"/>
      <c r="F427" s="195"/>
      <c r="G427" s="195"/>
      <c r="H427" s="195"/>
      <c r="I427" s="195"/>
      <c r="J427" s="195"/>
      <c r="K427" s="195"/>
      <c r="L427" s="195"/>
      <c r="M427" s="195"/>
      <c r="N427" s="195"/>
      <c r="O427" s="195"/>
    </row>
    <row r="428" spans="2:15" ht="12.75">
      <c r="B428" s="194"/>
      <c r="C428" s="195"/>
      <c r="D428" s="195"/>
      <c r="E428" s="195"/>
      <c r="F428" s="195"/>
      <c r="G428" s="195"/>
      <c r="H428" s="195"/>
      <c r="I428" s="195"/>
      <c r="J428" s="195"/>
      <c r="K428" s="195"/>
      <c r="L428" s="195"/>
      <c r="M428" s="195"/>
      <c r="N428" s="195"/>
      <c r="O428" s="195"/>
    </row>
    <row r="429" spans="2:15" ht="12.75">
      <c r="B429" s="194"/>
      <c r="C429" s="195"/>
      <c r="D429" s="195"/>
      <c r="E429" s="195"/>
      <c r="F429" s="195"/>
      <c r="G429" s="195"/>
      <c r="H429" s="195"/>
      <c r="I429" s="195"/>
      <c r="J429" s="195"/>
      <c r="K429" s="195"/>
      <c r="L429" s="195"/>
      <c r="M429" s="195"/>
      <c r="N429" s="195"/>
      <c r="O429" s="195"/>
    </row>
    <row r="430" spans="2:15" ht="12.75">
      <c r="B430" s="194"/>
      <c r="C430" s="195"/>
      <c r="D430" s="195"/>
      <c r="E430" s="195"/>
      <c r="F430" s="195"/>
      <c r="G430" s="195"/>
      <c r="H430" s="195"/>
      <c r="I430" s="195"/>
      <c r="J430" s="195"/>
      <c r="K430" s="195"/>
      <c r="L430" s="195"/>
      <c r="M430" s="195"/>
      <c r="N430" s="195"/>
      <c r="O430" s="195"/>
    </row>
    <row r="431" spans="2:15" ht="12.75">
      <c r="B431" s="194"/>
      <c r="C431" s="195"/>
      <c r="D431" s="195"/>
      <c r="E431" s="195"/>
      <c r="F431" s="195"/>
      <c r="G431" s="195"/>
      <c r="H431" s="195"/>
      <c r="I431" s="195"/>
      <c r="J431" s="195"/>
      <c r="K431" s="195"/>
      <c r="L431" s="195"/>
      <c r="M431" s="195"/>
      <c r="N431" s="195"/>
      <c r="O431" s="195"/>
    </row>
    <row r="432" spans="2:15" ht="12.75">
      <c r="B432" s="194"/>
      <c r="C432" s="195"/>
      <c r="D432" s="195"/>
      <c r="E432" s="195"/>
      <c r="F432" s="195"/>
      <c r="G432" s="195"/>
      <c r="H432" s="195"/>
      <c r="I432" s="195"/>
      <c r="J432" s="195"/>
      <c r="K432" s="195"/>
      <c r="L432" s="195"/>
      <c r="M432" s="195"/>
      <c r="N432" s="195"/>
      <c r="O432" s="195"/>
    </row>
    <row r="433" spans="2:15" ht="12.75">
      <c r="B433" s="194"/>
      <c r="C433" s="195"/>
      <c r="D433" s="195"/>
      <c r="E433" s="195"/>
      <c r="F433" s="195"/>
      <c r="G433" s="195"/>
      <c r="H433" s="195"/>
      <c r="I433" s="195"/>
      <c r="J433" s="195"/>
      <c r="K433" s="195"/>
      <c r="L433" s="195"/>
      <c r="M433" s="195"/>
      <c r="N433" s="195"/>
      <c r="O433" s="195"/>
    </row>
    <row r="434" spans="2:15" ht="12.75">
      <c r="B434" s="194"/>
      <c r="C434" s="195"/>
      <c r="D434" s="195"/>
      <c r="E434" s="195"/>
      <c r="F434" s="195"/>
      <c r="G434" s="195"/>
      <c r="H434" s="195"/>
      <c r="I434" s="195"/>
      <c r="J434" s="195"/>
      <c r="K434" s="195"/>
      <c r="L434" s="195"/>
      <c r="M434" s="195"/>
      <c r="N434" s="195"/>
      <c r="O434" s="195"/>
    </row>
    <row r="435" spans="2:15" ht="12.75">
      <c r="B435" s="194"/>
      <c r="C435" s="195"/>
      <c r="D435" s="195"/>
      <c r="E435" s="195"/>
      <c r="F435" s="195"/>
      <c r="G435" s="195"/>
      <c r="H435" s="195"/>
      <c r="I435" s="195"/>
      <c r="J435" s="195"/>
      <c r="K435" s="195"/>
      <c r="L435" s="195"/>
      <c r="M435" s="195"/>
      <c r="N435" s="195"/>
      <c r="O435" s="195"/>
    </row>
    <row r="436" spans="2:15" ht="12.75">
      <c r="B436" s="194"/>
      <c r="C436" s="195"/>
      <c r="D436" s="195"/>
      <c r="E436" s="195"/>
      <c r="F436" s="195"/>
      <c r="G436" s="195"/>
      <c r="H436" s="195"/>
      <c r="I436" s="195"/>
      <c r="J436" s="195"/>
      <c r="K436" s="195"/>
      <c r="L436" s="195"/>
      <c r="M436" s="195"/>
      <c r="N436" s="195"/>
      <c r="O436" s="195"/>
    </row>
    <row r="437" spans="2:15" ht="12.75">
      <c r="B437" s="194"/>
      <c r="C437" s="195"/>
      <c r="D437" s="195"/>
      <c r="E437" s="195"/>
      <c r="F437" s="195"/>
      <c r="G437" s="195"/>
      <c r="H437" s="195"/>
      <c r="I437" s="195"/>
      <c r="J437" s="195"/>
      <c r="K437" s="195"/>
      <c r="L437" s="195"/>
      <c r="M437" s="195"/>
      <c r="N437" s="195"/>
      <c r="O437" s="195"/>
    </row>
    <row r="438" spans="2:15" ht="12.75">
      <c r="B438" s="194"/>
      <c r="C438" s="195"/>
      <c r="D438" s="195"/>
      <c r="E438" s="195"/>
      <c r="F438" s="195"/>
      <c r="G438" s="195"/>
      <c r="H438" s="195"/>
      <c r="I438" s="195"/>
      <c r="J438" s="195"/>
      <c r="K438" s="195"/>
      <c r="L438" s="195"/>
      <c r="M438" s="195"/>
      <c r="N438" s="195"/>
      <c r="O438" s="195"/>
    </row>
    <row r="439" spans="2:15" ht="12.75">
      <c r="B439" s="194"/>
      <c r="C439" s="195"/>
      <c r="D439" s="195"/>
      <c r="E439" s="195"/>
      <c r="F439" s="195"/>
      <c r="G439" s="195"/>
      <c r="H439" s="195"/>
      <c r="I439" s="195"/>
      <c r="J439" s="195"/>
      <c r="K439" s="195"/>
      <c r="L439" s="195"/>
      <c r="M439" s="195"/>
      <c r="N439" s="195"/>
      <c r="O439" s="195"/>
    </row>
    <row r="440" spans="2:15" ht="12.75">
      <c r="B440" s="194"/>
      <c r="C440" s="195"/>
      <c r="D440" s="195"/>
      <c r="E440" s="195"/>
      <c r="F440" s="195"/>
      <c r="G440" s="195"/>
      <c r="H440" s="195"/>
      <c r="I440" s="195"/>
      <c r="J440" s="195"/>
      <c r="K440" s="195"/>
      <c r="L440" s="195"/>
      <c r="M440" s="195"/>
      <c r="N440" s="195"/>
      <c r="O440" s="195"/>
    </row>
    <row r="441" spans="2:15" ht="12.75">
      <c r="B441" s="194"/>
      <c r="C441" s="195"/>
      <c r="D441" s="195"/>
      <c r="E441" s="195"/>
      <c r="F441" s="195"/>
      <c r="G441" s="195"/>
      <c r="H441" s="195"/>
      <c r="I441" s="195"/>
      <c r="J441" s="195"/>
      <c r="K441" s="195"/>
      <c r="L441" s="195"/>
      <c r="M441" s="195"/>
      <c r="N441" s="195"/>
      <c r="O441" s="195"/>
    </row>
    <row r="442" spans="2:15" ht="12.75">
      <c r="B442" s="194"/>
      <c r="C442" s="195"/>
      <c r="D442" s="195"/>
      <c r="E442" s="195"/>
      <c r="F442" s="195"/>
      <c r="G442" s="195"/>
      <c r="H442" s="195"/>
      <c r="I442" s="195"/>
      <c r="J442" s="195"/>
      <c r="K442" s="195"/>
      <c r="L442" s="195"/>
      <c r="M442" s="195"/>
      <c r="N442" s="195"/>
      <c r="O442" s="195"/>
    </row>
    <row r="443" spans="2:15" ht="12.75">
      <c r="B443" s="194"/>
      <c r="C443" s="195"/>
      <c r="D443" s="195"/>
      <c r="E443" s="195"/>
      <c r="F443" s="195"/>
      <c r="G443" s="195"/>
      <c r="H443" s="195"/>
      <c r="I443" s="195"/>
      <c r="J443" s="195"/>
      <c r="K443" s="195"/>
      <c r="L443" s="195"/>
      <c r="M443" s="195"/>
      <c r="N443" s="195"/>
      <c r="O443" s="195"/>
    </row>
    <row r="444" spans="2:15" ht="12.75">
      <c r="B444" s="194"/>
      <c r="C444" s="195"/>
      <c r="D444" s="195"/>
      <c r="E444" s="195"/>
      <c r="F444" s="195"/>
      <c r="G444" s="195"/>
      <c r="H444" s="195"/>
      <c r="I444" s="195"/>
      <c r="J444" s="195"/>
      <c r="K444" s="195"/>
      <c r="L444" s="195"/>
      <c r="M444" s="195"/>
      <c r="N444" s="195"/>
      <c r="O444" s="195"/>
    </row>
    <row r="445" spans="2:15" ht="12.75">
      <c r="B445" s="194"/>
      <c r="C445" s="195"/>
      <c r="D445" s="195"/>
      <c r="E445" s="195"/>
      <c r="F445" s="195"/>
      <c r="G445" s="195"/>
      <c r="H445" s="195"/>
      <c r="I445" s="195"/>
      <c r="J445" s="195"/>
      <c r="K445" s="195"/>
      <c r="L445" s="195"/>
      <c r="M445" s="195"/>
      <c r="N445" s="195"/>
      <c r="O445" s="195"/>
    </row>
    <row r="446" spans="2:15" ht="12.75">
      <c r="B446" s="194"/>
      <c r="C446" s="195"/>
      <c r="D446" s="195"/>
      <c r="E446" s="195"/>
      <c r="F446" s="195"/>
      <c r="G446" s="195"/>
      <c r="H446" s="195"/>
      <c r="I446" s="195"/>
      <c r="J446" s="195"/>
      <c r="K446" s="195"/>
      <c r="L446" s="195"/>
      <c r="M446" s="195"/>
      <c r="N446" s="195"/>
      <c r="O446" s="195"/>
    </row>
    <row r="447" spans="2:15" ht="12.75">
      <c r="B447" s="194"/>
      <c r="C447" s="195"/>
      <c r="D447" s="195"/>
      <c r="E447" s="195"/>
      <c r="F447" s="195"/>
      <c r="G447" s="195"/>
      <c r="H447" s="195"/>
      <c r="I447" s="195"/>
      <c r="J447" s="195"/>
      <c r="K447" s="195"/>
      <c r="L447" s="195"/>
      <c r="M447" s="195"/>
      <c r="N447" s="195"/>
      <c r="O447" s="195"/>
    </row>
    <row r="448" spans="2:15" ht="12.75">
      <c r="B448" s="194"/>
      <c r="C448" s="195"/>
      <c r="D448" s="195"/>
      <c r="E448" s="195"/>
      <c r="F448" s="195"/>
      <c r="G448" s="195"/>
      <c r="H448" s="195"/>
      <c r="I448" s="195"/>
      <c r="J448" s="195"/>
      <c r="K448" s="195"/>
      <c r="L448" s="195"/>
      <c r="M448" s="195"/>
      <c r="N448" s="195"/>
      <c r="O448" s="195"/>
    </row>
    <row r="449" spans="2:15" ht="12.75">
      <c r="B449" s="194"/>
      <c r="C449" s="195"/>
      <c r="D449" s="195"/>
      <c r="E449" s="195"/>
      <c r="F449" s="195"/>
      <c r="G449" s="195"/>
      <c r="H449" s="195"/>
      <c r="I449" s="195"/>
      <c r="J449" s="195"/>
      <c r="K449" s="195"/>
      <c r="L449" s="195"/>
      <c r="M449" s="195"/>
      <c r="N449" s="195"/>
      <c r="O449" s="195"/>
    </row>
    <row r="450" spans="2:15" ht="12.75">
      <c r="B450" s="194"/>
      <c r="C450" s="195"/>
      <c r="D450" s="195"/>
      <c r="E450" s="195"/>
      <c r="F450" s="195"/>
      <c r="G450" s="195"/>
      <c r="H450" s="195"/>
      <c r="I450" s="195"/>
      <c r="J450" s="195"/>
      <c r="K450" s="195"/>
      <c r="L450" s="195"/>
      <c r="M450" s="195"/>
      <c r="N450" s="195"/>
      <c r="O450" s="195"/>
    </row>
    <row r="451" spans="2:15" ht="12.75">
      <c r="B451" s="194"/>
      <c r="C451" s="195"/>
      <c r="D451" s="195"/>
      <c r="E451" s="195"/>
      <c r="F451" s="195"/>
      <c r="G451" s="195"/>
      <c r="H451" s="195"/>
      <c r="I451" s="195"/>
      <c r="J451" s="195"/>
      <c r="K451" s="195"/>
      <c r="L451" s="195"/>
      <c r="M451" s="195"/>
      <c r="N451" s="195"/>
      <c r="O451" s="195"/>
    </row>
    <row r="452" spans="2:15" ht="12.75">
      <c r="B452" s="194"/>
      <c r="C452" s="195"/>
      <c r="D452" s="195"/>
      <c r="E452" s="195"/>
      <c r="F452" s="195"/>
      <c r="G452" s="195"/>
      <c r="H452" s="195"/>
      <c r="I452" s="195"/>
      <c r="J452" s="195"/>
      <c r="K452" s="195"/>
      <c r="L452" s="195"/>
      <c r="M452" s="195"/>
      <c r="N452" s="195"/>
      <c r="O452" s="195"/>
    </row>
    <row r="453" spans="2:15" ht="12.75">
      <c r="B453" s="194"/>
      <c r="C453" s="195"/>
      <c r="D453" s="195"/>
      <c r="E453" s="195"/>
      <c r="F453" s="195"/>
      <c r="G453" s="195"/>
      <c r="H453" s="195"/>
      <c r="I453" s="195"/>
      <c r="J453" s="195"/>
      <c r="K453" s="195"/>
      <c r="L453" s="195"/>
      <c r="M453" s="195"/>
      <c r="N453" s="195"/>
      <c r="O453" s="195"/>
    </row>
    <row r="454" spans="2:15" ht="12.75">
      <c r="B454" s="194"/>
      <c r="C454" s="195"/>
      <c r="D454" s="195"/>
      <c r="E454" s="195"/>
      <c r="F454" s="195"/>
      <c r="G454" s="195"/>
      <c r="H454" s="195"/>
      <c r="I454" s="195"/>
      <c r="J454" s="195"/>
      <c r="K454" s="195"/>
      <c r="L454" s="195"/>
      <c r="M454" s="195"/>
      <c r="N454" s="195"/>
      <c r="O454" s="195"/>
    </row>
    <row r="455" spans="2:15" ht="12.75">
      <c r="B455" s="194"/>
      <c r="C455" s="195"/>
      <c r="D455" s="195"/>
      <c r="E455" s="195"/>
      <c r="F455" s="195"/>
      <c r="G455" s="195"/>
      <c r="H455" s="195"/>
      <c r="I455" s="195"/>
      <c r="J455" s="195"/>
      <c r="K455" s="195"/>
      <c r="L455" s="195"/>
      <c r="M455" s="195"/>
      <c r="N455" s="195"/>
      <c r="O455" s="195"/>
    </row>
    <row r="456" spans="2:15" ht="12.75">
      <c r="B456" s="194"/>
      <c r="C456" s="195"/>
      <c r="D456" s="195"/>
      <c r="E456" s="195"/>
      <c r="F456" s="195"/>
      <c r="G456" s="195"/>
      <c r="H456" s="195"/>
      <c r="I456" s="195"/>
      <c r="J456" s="195"/>
      <c r="K456" s="195"/>
      <c r="L456" s="195"/>
      <c r="M456" s="195"/>
      <c r="N456" s="195"/>
      <c r="O456" s="195"/>
    </row>
    <row r="457" spans="2:15" ht="12.75">
      <c r="B457" s="194"/>
      <c r="C457" s="195"/>
      <c r="D457" s="195"/>
      <c r="E457" s="195"/>
      <c r="F457" s="195"/>
      <c r="G457" s="195"/>
      <c r="H457" s="195"/>
      <c r="I457" s="195"/>
      <c r="J457" s="195"/>
      <c r="K457" s="195"/>
      <c r="L457" s="195"/>
      <c r="M457" s="195"/>
      <c r="N457" s="195"/>
      <c r="O457" s="195"/>
    </row>
    <row r="458" spans="2:15" ht="12.75">
      <c r="B458" s="194"/>
      <c r="C458" s="195"/>
      <c r="D458" s="195"/>
      <c r="E458" s="195"/>
      <c r="F458" s="195"/>
      <c r="G458" s="195"/>
      <c r="H458" s="195"/>
      <c r="I458" s="195"/>
      <c r="J458" s="195"/>
      <c r="K458" s="195"/>
      <c r="L458" s="195"/>
      <c r="M458" s="195"/>
      <c r="N458" s="195"/>
      <c r="O458" s="195"/>
    </row>
    <row r="459" spans="2:15" ht="12.75">
      <c r="B459" s="194"/>
      <c r="C459" s="195"/>
      <c r="D459" s="195"/>
      <c r="E459" s="195"/>
      <c r="F459" s="195"/>
      <c r="G459" s="195"/>
      <c r="H459" s="195"/>
      <c r="I459" s="195"/>
      <c r="J459" s="195"/>
      <c r="K459" s="195"/>
      <c r="L459" s="195"/>
      <c r="M459" s="195"/>
      <c r="N459" s="195"/>
      <c r="O459" s="195"/>
    </row>
    <row r="460" spans="2:15" ht="12.75">
      <c r="B460" s="194"/>
      <c r="C460" s="195"/>
      <c r="D460" s="195"/>
      <c r="E460" s="195"/>
      <c r="F460" s="195"/>
      <c r="G460" s="195"/>
      <c r="H460" s="195"/>
      <c r="I460" s="195"/>
      <c r="J460" s="195"/>
      <c r="K460" s="195"/>
      <c r="L460" s="195"/>
      <c r="M460" s="195"/>
      <c r="N460" s="195"/>
      <c r="O460" s="195"/>
    </row>
    <row r="461" spans="2:15" ht="12.75">
      <c r="B461" s="194"/>
      <c r="C461" s="195"/>
      <c r="D461" s="195"/>
      <c r="E461" s="195"/>
      <c r="F461" s="195"/>
      <c r="G461" s="195"/>
      <c r="H461" s="195"/>
      <c r="I461" s="195"/>
      <c r="J461" s="195"/>
      <c r="K461" s="195"/>
      <c r="L461" s="195"/>
      <c r="M461" s="195"/>
      <c r="N461" s="195"/>
      <c r="O461" s="195"/>
    </row>
    <row r="462" spans="2:15" ht="12.75">
      <c r="B462" s="194"/>
      <c r="C462" s="195"/>
      <c r="D462" s="195"/>
      <c r="E462" s="195"/>
      <c r="F462" s="195"/>
      <c r="G462" s="195"/>
      <c r="H462" s="195"/>
      <c r="I462" s="195"/>
      <c r="J462" s="195"/>
      <c r="K462" s="195"/>
      <c r="L462" s="195"/>
      <c r="M462" s="195"/>
      <c r="N462" s="195"/>
      <c r="O462" s="195"/>
    </row>
    <row r="463" spans="2:15" ht="12.75">
      <c r="B463" s="194"/>
      <c r="C463" s="195"/>
      <c r="D463" s="195"/>
      <c r="E463" s="195"/>
      <c r="F463" s="195"/>
      <c r="G463" s="195"/>
      <c r="H463" s="195"/>
      <c r="I463" s="195"/>
      <c r="J463" s="195"/>
      <c r="K463" s="195"/>
      <c r="L463" s="195"/>
      <c r="M463" s="195"/>
      <c r="N463" s="195"/>
      <c r="O463" s="195"/>
    </row>
    <row r="464" spans="2:15" ht="12.75">
      <c r="B464" s="194"/>
      <c r="C464" s="195"/>
      <c r="D464" s="195"/>
      <c r="E464" s="195"/>
      <c r="F464" s="195"/>
      <c r="G464" s="195"/>
      <c r="H464" s="195"/>
      <c r="I464" s="195"/>
      <c r="J464" s="195"/>
      <c r="K464" s="195"/>
      <c r="L464" s="195"/>
      <c r="M464" s="195"/>
      <c r="N464" s="195"/>
      <c r="O464" s="195"/>
    </row>
    <row r="465" spans="2:15" ht="12.75">
      <c r="B465" s="194"/>
      <c r="C465" s="195"/>
      <c r="D465" s="195"/>
      <c r="E465" s="195"/>
      <c r="F465" s="195"/>
      <c r="G465" s="195"/>
      <c r="H465" s="195"/>
      <c r="I465" s="195"/>
      <c r="J465" s="195"/>
      <c r="K465" s="195"/>
      <c r="L465" s="195"/>
      <c r="M465" s="195"/>
      <c r="N465" s="195"/>
      <c r="O465" s="195"/>
    </row>
    <row r="466" spans="2:15" ht="12.75">
      <c r="B466" s="194"/>
      <c r="C466" s="195"/>
      <c r="D466" s="195"/>
      <c r="E466" s="195"/>
      <c r="F466" s="195"/>
      <c r="G466" s="195"/>
      <c r="H466" s="195"/>
      <c r="I466" s="195"/>
      <c r="J466" s="195"/>
      <c r="K466" s="195"/>
      <c r="L466" s="195"/>
      <c r="M466" s="195"/>
      <c r="N466" s="195"/>
      <c r="O466" s="195"/>
    </row>
    <row r="467" spans="2:15" ht="12.75">
      <c r="B467" s="194"/>
      <c r="C467" s="195"/>
      <c r="D467" s="195"/>
      <c r="E467" s="195"/>
      <c r="F467" s="195"/>
      <c r="G467" s="195"/>
      <c r="H467" s="195"/>
      <c r="I467" s="195"/>
      <c r="J467" s="195"/>
      <c r="K467" s="195"/>
      <c r="L467" s="195"/>
      <c r="M467" s="195"/>
      <c r="N467" s="195"/>
      <c r="O467" s="195"/>
    </row>
    <row r="468" spans="2:15" ht="12.75">
      <c r="B468" s="194"/>
      <c r="C468" s="195"/>
      <c r="D468" s="195"/>
      <c r="E468" s="195"/>
      <c r="F468" s="195"/>
      <c r="G468" s="195"/>
      <c r="H468" s="195"/>
      <c r="I468" s="195"/>
      <c r="J468" s="195"/>
      <c r="K468" s="195"/>
      <c r="L468" s="195"/>
      <c r="M468" s="195"/>
      <c r="N468" s="195"/>
      <c r="O468" s="195"/>
    </row>
    <row r="469" spans="2:15" ht="12.75">
      <c r="B469" s="194"/>
      <c r="C469" s="195"/>
      <c r="D469" s="195"/>
      <c r="E469" s="195"/>
      <c r="F469" s="195"/>
      <c r="G469" s="195"/>
      <c r="H469" s="195"/>
      <c r="I469" s="195"/>
      <c r="J469" s="195"/>
      <c r="K469" s="195"/>
      <c r="L469" s="195"/>
      <c r="M469" s="195"/>
      <c r="N469" s="195"/>
      <c r="O469" s="195"/>
    </row>
    <row r="470" spans="2:15" ht="12.75">
      <c r="B470" s="194"/>
      <c r="C470" s="195"/>
      <c r="D470" s="195"/>
      <c r="E470" s="195"/>
      <c r="F470" s="195"/>
      <c r="G470" s="195"/>
      <c r="H470" s="195"/>
      <c r="I470" s="195"/>
      <c r="J470" s="195"/>
      <c r="K470" s="195"/>
      <c r="L470" s="195"/>
      <c r="M470" s="195"/>
      <c r="N470" s="195"/>
      <c r="O470" s="195"/>
    </row>
    <row r="471" spans="2:15" ht="12.75">
      <c r="B471" s="194"/>
      <c r="C471" s="195"/>
      <c r="D471" s="195"/>
      <c r="E471" s="195"/>
      <c r="F471" s="195"/>
      <c r="G471" s="195"/>
      <c r="H471" s="195"/>
      <c r="I471" s="195"/>
      <c r="J471" s="195"/>
      <c r="K471" s="195"/>
      <c r="L471" s="195"/>
      <c r="M471" s="195"/>
      <c r="N471" s="195"/>
      <c r="O471" s="195"/>
    </row>
    <row r="472" spans="2:15" ht="12.75">
      <c r="B472" s="194"/>
      <c r="C472" s="195"/>
      <c r="D472" s="195"/>
      <c r="E472" s="195"/>
      <c r="F472" s="195"/>
      <c r="G472" s="195"/>
      <c r="H472" s="195"/>
      <c r="I472" s="195"/>
      <c r="J472" s="195"/>
      <c r="K472" s="195"/>
      <c r="L472" s="195"/>
      <c r="M472" s="195"/>
      <c r="N472" s="195"/>
      <c r="O472" s="195"/>
    </row>
    <row r="473" spans="2:15" ht="12.75">
      <c r="B473" s="194"/>
      <c r="C473" s="195"/>
      <c r="D473" s="195"/>
      <c r="E473" s="195"/>
      <c r="F473" s="195"/>
      <c r="G473" s="195"/>
      <c r="H473" s="195"/>
      <c r="I473" s="195"/>
      <c r="J473" s="195"/>
      <c r="K473" s="195"/>
      <c r="L473" s="195"/>
      <c r="M473" s="195"/>
      <c r="N473" s="195"/>
      <c r="O473" s="195"/>
    </row>
    <row r="474" spans="2:15" ht="12.75">
      <c r="B474" s="194"/>
      <c r="C474" s="195"/>
      <c r="D474" s="195"/>
      <c r="E474" s="195"/>
      <c r="F474" s="195"/>
      <c r="G474" s="195"/>
      <c r="H474" s="195"/>
      <c r="I474" s="195"/>
      <c r="J474" s="195"/>
      <c r="K474" s="195"/>
      <c r="L474" s="195"/>
      <c r="M474" s="195"/>
      <c r="N474" s="195"/>
      <c r="O474" s="195"/>
    </row>
    <row r="475" spans="2:15" ht="12.75">
      <c r="B475" s="194"/>
      <c r="C475" s="195"/>
      <c r="D475" s="195"/>
      <c r="E475" s="195"/>
      <c r="F475" s="195"/>
      <c r="G475" s="195"/>
      <c r="H475" s="195"/>
      <c r="I475" s="195"/>
      <c r="J475" s="195"/>
      <c r="K475" s="195"/>
      <c r="L475" s="195"/>
      <c r="M475" s="195"/>
      <c r="N475" s="195"/>
      <c r="O475" s="195"/>
    </row>
    <row r="476" spans="2:15" ht="12.75">
      <c r="B476" s="194"/>
      <c r="C476" s="195"/>
      <c r="D476" s="195"/>
      <c r="E476" s="195"/>
      <c r="F476" s="195"/>
      <c r="G476" s="195"/>
      <c r="H476" s="195"/>
      <c r="I476" s="195"/>
      <c r="J476" s="195"/>
      <c r="K476" s="195"/>
      <c r="L476" s="195"/>
      <c r="M476" s="195"/>
      <c r="N476" s="195"/>
      <c r="O476" s="195"/>
    </row>
    <row r="477" spans="2:15" ht="12.75">
      <c r="B477" s="194"/>
      <c r="C477" s="195"/>
      <c r="D477" s="195"/>
      <c r="E477" s="195"/>
      <c r="F477" s="195"/>
      <c r="G477" s="195"/>
      <c r="H477" s="195"/>
      <c r="I477" s="195"/>
      <c r="J477" s="195"/>
      <c r="K477" s="195"/>
      <c r="L477" s="195"/>
      <c r="M477" s="195"/>
      <c r="N477" s="195"/>
      <c r="O477" s="195"/>
    </row>
    <row r="478" spans="2:15" ht="12.75">
      <c r="B478" s="194"/>
      <c r="C478" s="195"/>
      <c r="D478" s="195"/>
      <c r="E478" s="195"/>
      <c r="F478" s="195"/>
      <c r="G478" s="195"/>
      <c r="H478" s="195"/>
      <c r="I478" s="195"/>
      <c r="J478" s="195"/>
      <c r="K478" s="195"/>
      <c r="L478" s="195"/>
      <c r="M478" s="195"/>
      <c r="N478" s="195"/>
      <c r="O478" s="195"/>
    </row>
    <row r="479" spans="2:15" ht="12.75">
      <c r="B479" s="194"/>
      <c r="C479" s="195"/>
      <c r="D479" s="195"/>
      <c r="E479" s="195"/>
      <c r="F479" s="195"/>
      <c r="G479" s="195"/>
      <c r="H479" s="195"/>
      <c r="I479" s="195"/>
      <c r="J479" s="195"/>
      <c r="K479" s="195"/>
      <c r="L479" s="195"/>
      <c r="M479" s="195"/>
      <c r="N479" s="195"/>
      <c r="O479" s="195"/>
    </row>
    <row r="480" spans="2:15" ht="12.75">
      <c r="B480" s="194"/>
      <c r="C480" s="195"/>
      <c r="D480" s="195"/>
      <c r="E480" s="195"/>
      <c r="F480" s="195"/>
      <c r="G480" s="195"/>
      <c r="H480" s="195"/>
      <c r="I480" s="195"/>
      <c r="J480" s="195"/>
      <c r="K480" s="195"/>
      <c r="L480" s="195"/>
      <c r="M480" s="195"/>
      <c r="N480" s="195"/>
      <c r="O480" s="195"/>
    </row>
    <row r="481" spans="2:15" ht="12.75">
      <c r="B481" s="194"/>
      <c r="C481" s="195"/>
      <c r="D481" s="195"/>
      <c r="E481" s="195"/>
      <c r="F481" s="195"/>
      <c r="G481" s="195"/>
      <c r="H481" s="195"/>
      <c r="I481" s="195"/>
      <c r="J481" s="195"/>
      <c r="K481" s="195"/>
      <c r="L481" s="195"/>
      <c r="M481" s="195"/>
      <c r="N481" s="195"/>
      <c r="O481" s="195"/>
    </row>
    <row r="482" spans="2:15" ht="12.75">
      <c r="B482" s="194"/>
      <c r="C482" s="195"/>
      <c r="D482" s="195"/>
      <c r="E482" s="195"/>
      <c r="F482" s="195"/>
      <c r="G482" s="195"/>
      <c r="H482" s="195"/>
      <c r="I482" s="195"/>
      <c r="J482" s="195"/>
      <c r="K482" s="195"/>
      <c r="L482" s="195"/>
      <c r="M482" s="195"/>
      <c r="N482" s="195"/>
      <c r="O482" s="195"/>
    </row>
    <row r="483" spans="2:15" ht="12.75">
      <c r="B483" s="194"/>
      <c r="C483" s="195"/>
      <c r="D483" s="195"/>
      <c r="E483" s="195"/>
      <c r="F483" s="195"/>
      <c r="G483" s="195"/>
      <c r="H483" s="195"/>
      <c r="I483" s="195"/>
      <c r="J483" s="195"/>
      <c r="K483" s="195"/>
      <c r="L483" s="195"/>
      <c r="M483" s="195"/>
      <c r="N483" s="195"/>
      <c r="O483" s="195"/>
    </row>
    <row r="484" spans="2:15" ht="12.75">
      <c r="B484" s="194"/>
      <c r="C484" s="195"/>
      <c r="D484" s="195"/>
      <c r="E484" s="195"/>
      <c r="F484" s="195"/>
      <c r="G484" s="195"/>
      <c r="H484" s="195"/>
      <c r="I484" s="195"/>
      <c r="J484" s="195"/>
      <c r="K484" s="195"/>
      <c r="L484" s="195"/>
      <c r="M484" s="195"/>
      <c r="N484" s="195"/>
      <c r="O484" s="195"/>
    </row>
    <row r="485" spans="2:15" ht="12.75">
      <c r="B485" s="194"/>
      <c r="C485" s="195"/>
      <c r="D485" s="195"/>
      <c r="E485" s="195"/>
      <c r="F485" s="195"/>
      <c r="G485" s="195"/>
      <c r="H485" s="195"/>
      <c r="I485" s="195"/>
      <c r="J485" s="195"/>
      <c r="K485" s="195"/>
      <c r="L485" s="195"/>
      <c r="M485" s="195"/>
      <c r="N485" s="195"/>
      <c r="O485" s="195"/>
    </row>
    <row r="486" spans="2:15" ht="12.75">
      <c r="B486" s="194"/>
      <c r="C486" s="195"/>
      <c r="D486" s="195"/>
      <c r="E486" s="195"/>
      <c r="F486" s="195"/>
      <c r="G486" s="195"/>
      <c r="H486" s="195"/>
      <c r="I486" s="195"/>
      <c r="J486" s="195"/>
      <c r="K486" s="195"/>
      <c r="L486" s="195"/>
      <c r="M486" s="195"/>
      <c r="N486" s="195"/>
      <c r="O486" s="195"/>
    </row>
    <row r="487" spans="2:15" ht="12.75">
      <c r="B487" s="194"/>
      <c r="C487" s="195"/>
      <c r="D487" s="195"/>
      <c r="E487" s="195"/>
      <c r="F487" s="195"/>
      <c r="G487" s="195"/>
      <c r="H487" s="195"/>
      <c r="I487" s="195"/>
      <c r="J487" s="195"/>
      <c r="K487" s="195"/>
      <c r="L487" s="195"/>
      <c r="M487" s="195"/>
      <c r="N487" s="195"/>
      <c r="O487" s="195"/>
    </row>
    <row r="488" spans="2:15" ht="12.75">
      <c r="B488" s="194"/>
      <c r="C488" s="195"/>
      <c r="D488" s="195"/>
      <c r="E488" s="195"/>
      <c r="F488" s="195"/>
      <c r="G488" s="195"/>
      <c r="H488" s="195"/>
      <c r="I488" s="195"/>
      <c r="J488" s="195"/>
      <c r="K488" s="195"/>
      <c r="L488" s="195"/>
      <c r="M488" s="195"/>
      <c r="N488" s="195"/>
      <c r="O488" s="195"/>
    </row>
    <row r="489" spans="2:15" ht="12.75">
      <c r="B489" s="194"/>
      <c r="C489" s="195"/>
      <c r="D489" s="195"/>
      <c r="E489" s="195"/>
      <c r="F489" s="195"/>
      <c r="G489" s="195"/>
      <c r="H489" s="195"/>
      <c r="I489" s="195"/>
      <c r="J489" s="195"/>
      <c r="K489" s="195"/>
      <c r="L489" s="195"/>
      <c r="M489" s="195"/>
      <c r="N489" s="195"/>
      <c r="O489" s="195"/>
    </row>
    <row r="490" spans="2:15" ht="12.75">
      <c r="B490" s="194"/>
      <c r="C490" s="195"/>
      <c r="D490" s="195"/>
      <c r="E490" s="195"/>
      <c r="F490" s="195"/>
      <c r="G490" s="195"/>
      <c r="H490" s="195"/>
      <c r="I490" s="195"/>
      <c r="J490" s="195"/>
      <c r="K490" s="195"/>
      <c r="L490" s="195"/>
      <c r="M490" s="195"/>
      <c r="N490" s="195"/>
      <c r="O490" s="195"/>
    </row>
    <row r="491" spans="2:15" ht="12.75">
      <c r="B491" s="194"/>
      <c r="C491" s="195"/>
      <c r="D491" s="195"/>
      <c r="E491" s="195"/>
      <c r="F491" s="195"/>
      <c r="G491" s="195"/>
      <c r="H491" s="195"/>
      <c r="I491" s="195"/>
      <c r="J491" s="195"/>
      <c r="K491" s="195"/>
      <c r="L491" s="195"/>
      <c r="M491" s="195"/>
      <c r="N491" s="195"/>
      <c r="O491" s="195"/>
    </row>
    <row r="492" spans="2:15" ht="12.75">
      <c r="B492" s="194"/>
      <c r="C492" s="195"/>
      <c r="D492" s="195"/>
      <c r="E492" s="195"/>
      <c r="F492" s="195"/>
      <c r="G492" s="195"/>
      <c r="H492" s="195"/>
      <c r="I492" s="195"/>
      <c r="J492" s="195"/>
      <c r="K492" s="195"/>
      <c r="L492" s="195"/>
      <c r="M492" s="195"/>
      <c r="N492" s="195"/>
      <c r="O492" s="195"/>
    </row>
    <row r="493" spans="2:15" ht="12.75">
      <c r="B493" s="194"/>
      <c r="C493" s="195"/>
      <c r="D493" s="195"/>
      <c r="E493" s="195"/>
      <c r="F493" s="195"/>
      <c r="G493" s="195"/>
      <c r="H493" s="195"/>
      <c r="I493" s="195"/>
      <c r="J493" s="195"/>
      <c r="K493" s="195"/>
      <c r="L493" s="195"/>
      <c r="M493" s="195"/>
      <c r="N493" s="195"/>
      <c r="O493" s="195"/>
    </row>
    <row r="494" spans="2:15" ht="12.75">
      <c r="B494" s="194"/>
      <c r="C494" s="195"/>
      <c r="D494" s="195"/>
      <c r="E494" s="195"/>
      <c r="F494" s="195"/>
      <c r="G494" s="195"/>
      <c r="H494" s="195"/>
      <c r="I494" s="195"/>
      <c r="J494" s="195"/>
      <c r="K494" s="195"/>
      <c r="L494" s="195"/>
      <c r="M494" s="195"/>
      <c r="N494" s="195"/>
      <c r="O494" s="195"/>
    </row>
    <row r="495" spans="2:15" ht="12.75">
      <c r="B495" s="194"/>
      <c r="C495" s="195"/>
      <c r="D495" s="195"/>
      <c r="E495" s="195"/>
      <c r="F495" s="195"/>
      <c r="G495" s="195"/>
      <c r="H495" s="195"/>
      <c r="I495" s="195"/>
      <c r="J495" s="195"/>
      <c r="K495" s="195"/>
      <c r="L495" s="195"/>
      <c r="M495" s="195"/>
      <c r="N495" s="195"/>
      <c r="O495" s="195"/>
    </row>
    <row r="496" spans="2:15" ht="12.75">
      <c r="B496" s="194"/>
      <c r="C496" s="195"/>
      <c r="D496" s="195"/>
      <c r="E496" s="195"/>
      <c r="F496" s="195"/>
      <c r="G496" s="195"/>
      <c r="H496" s="195"/>
      <c r="I496" s="195"/>
      <c r="J496" s="195"/>
      <c r="K496" s="195"/>
      <c r="L496" s="195"/>
      <c r="M496" s="195"/>
      <c r="N496" s="195"/>
      <c r="O496" s="195"/>
    </row>
    <row r="497" spans="2:15" ht="12.75">
      <c r="B497" s="194"/>
      <c r="C497" s="195"/>
      <c r="D497" s="195"/>
      <c r="E497" s="195"/>
      <c r="F497" s="195"/>
      <c r="G497" s="195"/>
      <c r="H497" s="195"/>
      <c r="I497" s="195"/>
      <c r="J497" s="195"/>
      <c r="K497" s="195"/>
      <c r="L497" s="195"/>
      <c r="M497" s="195"/>
      <c r="N497" s="195"/>
      <c r="O497" s="195"/>
    </row>
    <row r="498" spans="2:15" ht="12.75">
      <c r="B498" s="194"/>
      <c r="C498" s="195"/>
      <c r="D498" s="195"/>
      <c r="E498" s="195"/>
      <c r="F498" s="195"/>
      <c r="G498" s="195"/>
      <c r="H498" s="195"/>
      <c r="I498" s="195"/>
      <c r="J498" s="195"/>
      <c r="K498" s="195"/>
      <c r="L498" s="195"/>
      <c r="M498" s="195"/>
      <c r="N498" s="195"/>
      <c r="O498" s="195"/>
    </row>
    <row r="499" spans="2:15" ht="12.75">
      <c r="B499" s="194"/>
      <c r="C499" s="195"/>
      <c r="D499" s="195"/>
      <c r="E499" s="195"/>
      <c r="F499" s="195"/>
      <c r="G499" s="195"/>
      <c r="H499" s="195"/>
      <c r="I499" s="195"/>
      <c r="J499" s="195"/>
      <c r="K499" s="195"/>
      <c r="L499" s="195"/>
      <c r="M499" s="195"/>
      <c r="N499" s="195"/>
      <c r="O499" s="195"/>
    </row>
    <row r="500" spans="2:15" ht="12.75">
      <c r="B500" s="194"/>
      <c r="C500" s="195"/>
      <c r="D500" s="195"/>
      <c r="E500" s="195"/>
      <c r="F500" s="195"/>
      <c r="G500" s="195"/>
      <c r="H500" s="195"/>
      <c r="I500" s="195"/>
      <c r="J500" s="195"/>
      <c r="K500" s="195"/>
      <c r="L500" s="195"/>
      <c r="M500" s="195"/>
      <c r="N500" s="195"/>
      <c r="O500" s="195"/>
    </row>
    <row r="501" spans="2:15" ht="12.75">
      <c r="B501" s="194"/>
      <c r="C501" s="195"/>
      <c r="D501" s="195"/>
      <c r="E501" s="195"/>
      <c r="F501" s="195"/>
      <c r="G501" s="195"/>
      <c r="H501" s="195"/>
      <c r="I501" s="195"/>
      <c r="J501" s="195"/>
      <c r="K501" s="195"/>
      <c r="L501" s="195"/>
      <c r="M501" s="195"/>
      <c r="N501" s="195"/>
      <c r="O501" s="195"/>
    </row>
    <row r="502" spans="2:15" ht="12.75">
      <c r="B502" s="194"/>
      <c r="C502" s="195"/>
      <c r="D502" s="195"/>
      <c r="E502" s="195"/>
      <c r="F502" s="195"/>
      <c r="G502" s="195"/>
      <c r="H502" s="195"/>
      <c r="I502" s="195"/>
      <c r="J502" s="195"/>
      <c r="K502" s="195"/>
      <c r="L502" s="195"/>
      <c r="M502" s="195"/>
      <c r="N502" s="195"/>
      <c r="O502" s="195"/>
    </row>
    <row r="503" spans="2:15" ht="12.75">
      <c r="B503" s="194"/>
      <c r="C503" s="195"/>
      <c r="D503" s="195"/>
      <c r="E503" s="195"/>
      <c r="F503" s="195"/>
      <c r="G503" s="195"/>
      <c r="H503" s="195"/>
      <c r="I503" s="195"/>
      <c r="J503" s="195"/>
      <c r="K503" s="195"/>
      <c r="L503" s="195"/>
      <c r="M503" s="195"/>
      <c r="N503" s="195"/>
      <c r="O503" s="195"/>
    </row>
    <row r="504" spans="2:15" ht="12.75">
      <c r="B504" s="194"/>
      <c r="C504" s="195"/>
      <c r="D504" s="195"/>
      <c r="E504" s="195"/>
      <c r="F504" s="195"/>
      <c r="G504" s="195"/>
      <c r="H504" s="195"/>
      <c r="I504" s="195"/>
      <c r="J504" s="195"/>
      <c r="K504" s="195"/>
      <c r="L504" s="195"/>
      <c r="M504" s="195"/>
      <c r="N504" s="195"/>
      <c r="O504" s="195"/>
    </row>
    <row r="505" spans="2:15" ht="12.75">
      <c r="B505" s="194"/>
      <c r="C505" s="195"/>
      <c r="D505" s="195"/>
      <c r="E505" s="195"/>
      <c r="F505" s="195"/>
      <c r="G505" s="195"/>
      <c r="H505" s="195"/>
      <c r="I505" s="195"/>
      <c r="J505" s="195"/>
      <c r="K505" s="195"/>
      <c r="L505" s="195"/>
      <c r="M505" s="195"/>
      <c r="N505" s="195"/>
      <c r="O505" s="195"/>
    </row>
    <row r="506" spans="2:15" ht="12.75">
      <c r="B506" s="194"/>
      <c r="C506" s="195"/>
      <c r="D506" s="195"/>
      <c r="E506" s="195"/>
      <c r="F506" s="195"/>
      <c r="G506" s="195"/>
      <c r="H506" s="195"/>
      <c r="I506" s="195"/>
      <c r="J506" s="195"/>
      <c r="K506" s="195"/>
      <c r="L506" s="195"/>
      <c r="M506" s="195"/>
      <c r="N506" s="195"/>
      <c r="O506" s="195"/>
    </row>
    <row r="507" spans="2:15" ht="12.75">
      <c r="B507" s="194"/>
      <c r="C507" s="195"/>
      <c r="D507" s="195"/>
      <c r="E507" s="195"/>
      <c r="F507" s="195"/>
      <c r="G507" s="195"/>
      <c r="H507" s="195"/>
      <c r="I507" s="195"/>
      <c r="J507" s="195"/>
      <c r="K507" s="195"/>
      <c r="L507" s="195"/>
      <c r="M507" s="195"/>
      <c r="N507" s="195"/>
      <c r="O507" s="195"/>
    </row>
    <row r="508" spans="2:15" ht="12.75">
      <c r="B508" s="194"/>
      <c r="C508" s="195"/>
      <c r="D508" s="195"/>
      <c r="E508" s="195"/>
      <c r="F508" s="195"/>
      <c r="G508" s="195"/>
      <c r="H508" s="195"/>
      <c r="I508" s="195"/>
      <c r="J508" s="195"/>
      <c r="K508" s="195"/>
      <c r="L508" s="195"/>
      <c r="M508" s="195"/>
      <c r="N508" s="195"/>
      <c r="O508" s="195"/>
    </row>
    <row r="509" spans="2:15" ht="12.75">
      <c r="B509" s="194"/>
      <c r="C509" s="195"/>
      <c r="D509" s="195"/>
      <c r="E509" s="195"/>
      <c r="F509" s="195"/>
      <c r="G509" s="195"/>
      <c r="H509" s="195"/>
      <c r="I509" s="195"/>
      <c r="J509" s="195"/>
      <c r="K509" s="195"/>
      <c r="L509" s="195"/>
      <c r="M509" s="195"/>
      <c r="N509" s="195"/>
      <c r="O509" s="195"/>
    </row>
    <row r="510" spans="2:15" ht="12.75">
      <c r="B510" s="194"/>
      <c r="C510" s="195"/>
      <c r="D510" s="195"/>
      <c r="E510" s="195"/>
      <c r="F510" s="195"/>
      <c r="G510" s="195"/>
      <c r="H510" s="195"/>
      <c r="I510" s="195"/>
      <c r="J510" s="195"/>
      <c r="K510" s="195"/>
      <c r="L510" s="195"/>
      <c r="M510" s="195"/>
      <c r="N510" s="195"/>
      <c r="O510" s="195"/>
    </row>
    <row r="511" spans="2:15" ht="12.75">
      <c r="B511" s="194"/>
      <c r="C511" s="195"/>
      <c r="D511" s="195"/>
      <c r="E511" s="195"/>
      <c r="F511" s="195"/>
      <c r="G511" s="195"/>
      <c r="H511" s="195"/>
      <c r="I511" s="195"/>
      <c r="J511" s="195"/>
      <c r="K511" s="195"/>
      <c r="L511" s="195"/>
      <c r="M511" s="195"/>
      <c r="N511" s="195"/>
      <c r="O511" s="195"/>
    </row>
    <row r="512" spans="2:15" ht="12.75">
      <c r="B512" s="194"/>
      <c r="C512" s="195"/>
      <c r="D512" s="195"/>
      <c r="E512" s="195"/>
      <c r="F512" s="195"/>
      <c r="G512" s="195"/>
      <c r="H512" s="195"/>
      <c r="I512" s="195"/>
      <c r="J512" s="195"/>
      <c r="K512" s="195"/>
      <c r="L512" s="195"/>
      <c r="M512" s="195"/>
      <c r="N512" s="195"/>
      <c r="O512" s="195"/>
    </row>
    <row r="513" spans="2:15" ht="12.75">
      <c r="B513" s="194"/>
      <c r="C513" s="195"/>
      <c r="D513" s="195"/>
      <c r="E513" s="195"/>
      <c r="F513" s="195"/>
      <c r="G513" s="195"/>
      <c r="H513" s="195"/>
      <c r="I513" s="195"/>
      <c r="J513" s="195"/>
      <c r="K513" s="195"/>
      <c r="L513" s="195"/>
      <c r="M513" s="195"/>
      <c r="N513" s="195"/>
      <c r="O513" s="195"/>
    </row>
    <row r="514" spans="2:15" ht="12.75">
      <c r="B514" s="194"/>
      <c r="C514" s="195"/>
      <c r="D514" s="195"/>
      <c r="E514" s="195"/>
      <c r="F514" s="195"/>
      <c r="G514" s="195"/>
      <c r="H514" s="195"/>
      <c r="I514" s="195"/>
      <c r="J514" s="195"/>
      <c r="K514" s="195"/>
      <c r="L514" s="195"/>
      <c r="M514" s="195"/>
      <c r="N514" s="195"/>
      <c r="O514" s="195"/>
    </row>
    <row r="515" spans="2:15" ht="12.75">
      <c r="B515" s="194"/>
      <c r="C515" s="195"/>
      <c r="D515" s="195"/>
      <c r="E515" s="195"/>
      <c r="F515" s="195"/>
      <c r="G515" s="195"/>
      <c r="H515" s="195"/>
      <c r="I515" s="195"/>
      <c r="J515" s="195"/>
      <c r="K515" s="195"/>
      <c r="L515" s="195"/>
      <c r="M515" s="195"/>
      <c r="N515" s="195"/>
      <c r="O515" s="195"/>
    </row>
    <row r="516" spans="2:15" ht="12.75">
      <c r="B516" s="194"/>
      <c r="C516" s="195"/>
      <c r="D516" s="195"/>
      <c r="E516" s="195"/>
      <c r="F516" s="195"/>
      <c r="G516" s="195"/>
      <c r="H516" s="195"/>
      <c r="I516" s="195"/>
      <c r="J516" s="195"/>
      <c r="K516" s="195"/>
      <c r="L516" s="195"/>
      <c r="M516" s="195"/>
      <c r="N516" s="195"/>
      <c r="O516" s="195"/>
    </row>
    <row r="517" spans="2:15" ht="12.75">
      <c r="B517" s="194"/>
      <c r="C517" s="195"/>
      <c r="D517" s="195"/>
      <c r="E517" s="195"/>
      <c r="F517" s="195"/>
      <c r="G517" s="195"/>
      <c r="H517" s="195"/>
      <c r="I517" s="195"/>
      <c r="J517" s="195"/>
      <c r="K517" s="195"/>
      <c r="L517" s="195"/>
      <c r="M517" s="195"/>
      <c r="N517" s="195"/>
      <c r="O517" s="195"/>
    </row>
    <row r="518" spans="2:15" ht="12.75">
      <c r="B518" s="194"/>
      <c r="C518" s="195"/>
      <c r="D518" s="195"/>
      <c r="E518" s="195"/>
      <c r="F518" s="195"/>
      <c r="G518" s="195"/>
      <c r="H518" s="195"/>
      <c r="I518" s="195"/>
      <c r="J518" s="195"/>
      <c r="K518" s="195"/>
      <c r="L518" s="195"/>
      <c r="M518" s="195"/>
      <c r="N518" s="195"/>
      <c r="O518" s="195"/>
    </row>
    <row r="519" spans="2:15" ht="12.75">
      <c r="B519" s="194"/>
      <c r="C519" s="195"/>
      <c r="D519" s="195"/>
      <c r="E519" s="195"/>
      <c r="F519" s="195"/>
      <c r="G519" s="195"/>
      <c r="H519" s="195"/>
      <c r="I519" s="195"/>
      <c r="J519" s="195"/>
      <c r="K519" s="195"/>
      <c r="L519" s="195"/>
      <c r="M519" s="195"/>
      <c r="N519" s="195"/>
      <c r="O519" s="195"/>
    </row>
    <row r="520" spans="2:15" ht="12.75">
      <c r="B520" s="194"/>
      <c r="C520" s="195"/>
      <c r="D520" s="195"/>
      <c r="E520" s="195"/>
      <c r="F520" s="195"/>
      <c r="G520" s="195"/>
      <c r="H520" s="195"/>
      <c r="I520" s="195"/>
      <c r="J520" s="195"/>
      <c r="K520" s="195"/>
      <c r="L520" s="195"/>
      <c r="M520" s="195"/>
      <c r="N520" s="195"/>
      <c r="O520" s="195"/>
    </row>
    <row r="521" spans="2:15" ht="12.75">
      <c r="B521" s="194"/>
      <c r="C521" s="195"/>
      <c r="D521" s="195"/>
      <c r="E521" s="195"/>
      <c r="F521" s="195"/>
      <c r="G521" s="195"/>
      <c r="H521" s="195"/>
      <c r="I521" s="195"/>
      <c r="J521" s="195"/>
      <c r="K521" s="195"/>
      <c r="L521" s="195"/>
      <c r="M521" s="195"/>
      <c r="N521" s="195"/>
      <c r="O521" s="195"/>
    </row>
    <row r="522" spans="2:15" ht="12.75">
      <c r="B522" s="194"/>
      <c r="C522" s="195"/>
      <c r="D522" s="195"/>
      <c r="E522" s="195"/>
      <c r="F522" s="195"/>
      <c r="G522" s="195"/>
      <c r="H522" s="195"/>
      <c r="I522" s="195"/>
      <c r="J522" s="195"/>
      <c r="K522" s="195"/>
      <c r="L522" s="195"/>
      <c r="M522" s="195"/>
      <c r="N522" s="195"/>
      <c r="O522" s="195"/>
    </row>
    <row r="523" spans="2:15" ht="12.75">
      <c r="B523" s="194"/>
      <c r="C523" s="195"/>
      <c r="D523" s="195"/>
      <c r="E523" s="195"/>
      <c r="F523" s="195"/>
      <c r="G523" s="195"/>
      <c r="H523" s="195"/>
      <c r="I523" s="195"/>
      <c r="J523" s="195"/>
      <c r="K523" s="195"/>
      <c r="L523" s="195"/>
      <c r="M523" s="195"/>
      <c r="N523" s="195"/>
      <c r="O523" s="195"/>
    </row>
    <row r="524" spans="2:15" ht="12.75">
      <c r="B524" s="194"/>
      <c r="C524" s="195"/>
      <c r="D524" s="195"/>
      <c r="E524" s="195"/>
      <c r="F524" s="195"/>
      <c r="G524" s="195"/>
      <c r="H524" s="195"/>
      <c r="I524" s="195"/>
      <c r="J524" s="195"/>
      <c r="K524" s="195"/>
      <c r="L524" s="195"/>
      <c r="M524" s="195"/>
      <c r="N524" s="195"/>
      <c r="O524" s="195"/>
    </row>
    <row r="525" spans="2:15" ht="12.75">
      <c r="B525" s="194"/>
      <c r="C525" s="195"/>
      <c r="D525" s="195"/>
      <c r="E525" s="195"/>
      <c r="F525" s="195"/>
      <c r="G525" s="195"/>
      <c r="H525" s="195"/>
      <c r="I525" s="195"/>
      <c r="J525" s="195"/>
      <c r="K525" s="195"/>
      <c r="L525" s="195"/>
      <c r="M525" s="195"/>
      <c r="N525" s="195"/>
      <c r="O525" s="195"/>
    </row>
    <row r="526" spans="2:15" ht="12.75">
      <c r="B526" s="194"/>
      <c r="C526" s="195"/>
      <c r="D526" s="195"/>
      <c r="E526" s="195"/>
      <c r="F526" s="195"/>
      <c r="G526" s="195"/>
      <c r="H526" s="195"/>
      <c r="I526" s="195"/>
      <c r="J526" s="195"/>
      <c r="K526" s="195"/>
      <c r="L526" s="195"/>
      <c r="M526" s="195"/>
      <c r="N526" s="195"/>
      <c r="O526" s="195"/>
    </row>
    <row r="527" spans="2:15" ht="12.75">
      <c r="B527" s="194"/>
      <c r="C527" s="195"/>
      <c r="D527" s="195"/>
      <c r="E527" s="195"/>
      <c r="F527" s="195"/>
      <c r="G527" s="195"/>
      <c r="H527" s="195"/>
      <c r="I527" s="195"/>
      <c r="J527" s="195"/>
      <c r="K527" s="195"/>
      <c r="L527" s="195"/>
      <c r="M527" s="195"/>
      <c r="N527" s="195"/>
      <c r="O527" s="195"/>
    </row>
    <row r="528" spans="2:15" ht="12.75">
      <c r="B528" s="194"/>
      <c r="C528" s="195"/>
      <c r="D528" s="195"/>
      <c r="E528" s="195"/>
      <c r="F528" s="195"/>
      <c r="G528" s="195"/>
      <c r="H528" s="195"/>
      <c r="I528" s="195"/>
      <c r="J528" s="195"/>
      <c r="K528" s="195"/>
      <c r="L528" s="195"/>
      <c r="M528" s="195"/>
      <c r="N528" s="195"/>
      <c r="O528" s="195"/>
    </row>
    <row r="529" spans="2:15" ht="12.75">
      <c r="B529" s="194"/>
      <c r="C529" s="195"/>
      <c r="D529" s="195"/>
      <c r="E529" s="195"/>
      <c r="F529" s="195"/>
      <c r="G529" s="195"/>
      <c r="H529" s="195"/>
      <c r="I529" s="195"/>
      <c r="J529" s="195"/>
      <c r="K529" s="195"/>
      <c r="L529" s="195"/>
      <c r="M529" s="195"/>
      <c r="N529" s="195"/>
      <c r="O529" s="195"/>
    </row>
    <row r="530" spans="2:15" ht="12.75">
      <c r="B530" s="194"/>
      <c r="C530" s="195"/>
      <c r="D530" s="195"/>
      <c r="E530" s="195"/>
      <c r="F530" s="195"/>
      <c r="G530" s="195"/>
      <c r="H530" s="195"/>
      <c r="I530" s="195"/>
      <c r="J530" s="195"/>
      <c r="K530" s="195"/>
      <c r="L530" s="195"/>
      <c r="M530" s="195"/>
      <c r="N530" s="195"/>
      <c r="O530" s="195"/>
    </row>
    <row r="531" spans="2:15" ht="12.75">
      <c r="B531" s="194"/>
      <c r="C531" s="195"/>
      <c r="D531" s="195"/>
      <c r="E531" s="195"/>
      <c r="F531" s="195"/>
      <c r="G531" s="195"/>
      <c r="H531" s="195"/>
      <c r="I531" s="195"/>
      <c r="J531" s="195"/>
      <c r="K531" s="195"/>
      <c r="L531" s="195"/>
      <c r="M531" s="195"/>
      <c r="N531" s="195"/>
      <c r="O531" s="195"/>
    </row>
    <row r="532" spans="2:15" ht="12.75">
      <c r="B532" s="194"/>
      <c r="C532" s="195"/>
      <c r="D532" s="195"/>
      <c r="E532" s="195"/>
      <c r="F532" s="195"/>
      <c r="G532" s="195"/>
      <c r="H532" s="195"/>
      <c r="I532" s="195"/>
      <c r="J532" s="195"/>
      <c r="K532" s="195"/>
      <c r="L532" s="195"/>
      <c r="M532" s="195"/>
      <c r="N532" s="195"/>
      <c r="O532" s="195"/>
    </row>
    <row r="533" spans="2:15" ht="12.75">
      <c r="B533" s="194"/>
      <c r="C533" s="195"/>
      <c r="D533" s="195"/>
      <c r="E533" s="195"/>
      <c r="F533" s="195"/>
      <c r="G533" s="195"/>
      <c r="H533" s="195"/>
      <c r="I533" s="195"/>
      <c r="J533" s="195"/>
      <c r="K533" s="195"/>
      <c r="L533" s="195"/>
      <c r="M533" s="195"/>
      <c r="N533" s="195"/>
      <c r="O533" s="195"/>
    </row>
    <row r="534" spans="2:15" ht="12.75">
      <c r="B534" s="194"/>
      <c r="C534" s="195"/>
      <c r="D534" s="195"/>
      <c r="E534" s="195"/>
      <c r="F534" s="195"/>
      <c r="G534" s="195"/>
      <c r="H534" s="195"/>
      <c r="I534" s="195"/>
      <c r="J534" s="195"/>
      <c r="K534" s="195"/>
      <c r="L534" s="195"/>
      <c r="M534" s="195"/>
      <c r="N534" s="195"/>
      <c r="O534" s="195"/>
    </row>
    <row r="535" spans="2:15" ht="12.75">
      <c r="B535" s="194"/>
      <c r="C535" s="195"/>
      <c r="D535" s="195"/>
      <c r="E535" s="195"/>
      <c r="F535" s="195"/>
      <c r="G535" s="195"/>
      <c r="H535" s="195"/>
      <c r="I535" s="195"/>
      <c r="J535" s="195"/>
      <c r="K535" s="195"/>
      <c r="L535" s="195"/>
      <c r="M535" s="195"/>
      <c r="N535" s="195"/>
      <c r="O535" s="195"/>
    </row>
    <row r="536" spans="2:15" ht="12.75">
      <c r="B536" s="194"/>
      <c r="C536" s="195"/>
      <c r="D536" s="195"/>
      <c r="E536" s="195"/>
      <c r="F536" s="195"/>
      <c r="G536" s="195"/>
      <c r="H536" s="195"/>
      <c r="I536" s="195"/>
      <c r="J536" s="195"/>
      <c r="K536" s="195"/>
      <c r="L536" s="195"/>
      <c r="M536" s="195"/>
      <c r="N536" s="195"/>
      <c r="O536" s="195"/>
    </row>
    <row r="537" spans="2:15" ht="12.75">
      <c r="B537" s="194"/>
      <c r="C537" s="195"/>
      <c r="D537" s="195"/>
      <c r="E537" s="195"/>
      <c r="F537" s="195"/>
      <c r="G537" s="195"/>
      <c r="H537" s="195"/>
      <c r="I537" s="195"/>
      <c r="J537" s="195"/>
      <c r="K537" s="195"/>
      <c r="L537" s="195"/>
      <c r="M537" s="195"/>
      <c r="N537" s="195"/>
      <c r="O537" s="195"/>
    </row>
    <row r="538" spans="2:15" ht="12.75">
      <c r="B538" s="194"/>
      <c r="C538" s="195"/>
      <c r="D538" s="195"/>
      <c r="E538" s="195"/>
      <c r="F538" s="195"/>
      <c r="G538" s="195"/>
      <c r="H538" s="195"/>
      <c r="I538" s="195"/>
      <c r="J538" s="195"/>
      <c r="K538" s="195"/>
      <c r="L538" s="195"/>
      <c r="M538" s="195"/>
      <c r="N538" s="195"/>
      <c r="O538" s="195"/>
    </row>
    <row r="539" spans="2:15" ht="12.75">
      <c r="B539" s="194"/>
      <c r="C539" s="195"/>
      <c r="D539" s="195"/>
      <c r="E539" s="195"/>
      <c r="F539" s="195"/>
      <c r="G539" s="195"/>
      <c r="H539" s="195"/>
      <c r="I539" s="195"/>
      <c r="J539" s="195"/>
      <c r="K539" s="195"/>
      <c r="L539" s="195"/>
      <c r="M539" s="195"/>
      <c r="N539" s="195"/>
      <c r="O539" s="195"/>
    </row>
    <row r="540" spans="2:15" ht="12.75">
      <c r="B540" s="194"/>
      <c r="C540" s="195"/>
      <c r="D540" s="195"/>
      <c r="E540" s="195"/>
      <c r="F540" s="195"/>
      <c r="G540" s="195"/>
      <c r="H540" s="195"/>
      <c r="I540" s="195"/>
      <c r="J540" s="195"/>
      <c r="K540" s="195"/>
      <c r="L540" s="195"/>
      <c r="M540" s="195"/>
      <c r="N540" s="195"/>
      <c r="O540" s="195"/>
    </row>
    <row r="541" spans="2:15" ht="12.75">
      <c r="B541" s="194"/>
      <c r="C541" s="195"/>
      <c r="D541" s="195"/>
      <c r="E541" s="195"/>
      <c r="F541" s="195"/>
      <c r="G541" s="195"/>
      <c r="H541" s="195"/>
      <c r="I541" s="195"/>
      <c r="J541" s="195"/>
      <c r="K541" s="195"/>
      <c r="L541" s="195"/>
      <c r="M541" s="195"/>
      <c r="N541" s="195"/>
      <c r="O541" s="195"/>
    </row>
    <row r="542" spans="2:15" ht="12.75">
      <c r="B542" s="194"/>
      <c r="C542" s="195"/>
      <c r="D542" s="195"/>
      <c r="E542" s="195"/>
      <c r="F542" s="195"/>
      <c r="G542" s="195"/>
      <c r="H542" s="195"/>
      <c r="I542" s="195"/>
      <c r="J542" s="195"/>
      <c r="K542" s="195"/>
      <c r="L542" s="195"/>
      <c r="M542" s="195"/>
      <c r="N542" s="195"/>
      <c r="O542" s="195"/>
    </row>
    <row r="543" spans="2:15" ht="12.75">
      <c r="B543" s="194"/>
      <c r="C543" s="195"/>
      <c r="D543" s="195"/>
      <c r="E543" s="195"/>
      <c r="F543" s="195"/>
      <c r="G543" s="195"/>
      <c r="H543" s="195"/>
      <c r="I543" s="195"/>
      <c r="J543" s="195"/>
      <c r="K543" s="195"/>
      <c r="L543" s="195"/>
      <c r="M543" s="195"/>
      <c r="N543" s="195"/>
      <c r="O543" s="195"/>
    </row>
    <row r="544" spans="2:15" ht="12.75">
      <c r="B544" s="194"/>
      <c r="C544" s="195"/>
      <c r="D544" s="195"/>
      <c r="E544" s="195"/>
      <c r="F544" s="195"/>
      <c r="G544" s="195"/>
      <c r="H544" s="195"/>
      <c r="I544" s="195"/>
      <c r="J544" s="195"/>
      <c r="K544" s="195"/>
      <c r="L544" s="195"/>
      <c r="M544" s="195"/>
      <c r="N544" s="195"/>
      <c r="O544" s="195"/>
    </row>
    <row r="545" spans="2:15" ht="12.75">
      <c r="B545" s="194"/>
      <c r="C545" s="195"/>
      <c r="D545" s="195"/>
      <c r="E545" s="195"/>
      <c r="F545" s="195"/>
      <c r="G545" s="195"/>
      <c r="H545" s="195"/>
      <c r="I545" s="195"/>
      <c r="J545" s="195"/>
      <c r="K545" s="195"/>
      <c r="L545" s="195"/>
      <c r="M545" s="195"/>
      <c r="N545" s="195"/>
      <c r="O545" s="195"/>
    </row>
    <row r="546" spans="2:15" ht="12.75">
      <c r="B546" s="194"/>
      <c r="C546" s="195"/>
      <c r="D546" s="195"/>
      <c r="E546" s="195"/>
      <c r="F546" s="195"/>
      <c r="G546" s="195"/>
      <c r="H546" s="195"/>
      <c r="I546" s="195"/>
      <c r="J546" s="195"/>
      <c r="K546" s="195"/>
      <c r="L546" s="195"/>
      <c r="M546" s="195"/>
      <c r="N546" s="195"/>
      <c r="O546" s="195"/>
    </row>
    <row r="547" spans="2:15" ht="12.75">
      <c r="B547" s="194"/>
      <c r="C547" s="195"/>
      <c r="D547" s="195"/>
      <c r="E547" s="195"/>
      <c r="F547" s="195"/>
      <c r="G547" s="195"/>
      <c r="H547" s="195"/>
      <c r="I547" s="195"/>
      <c r="J547" s="195"/>
      <c r="K547" s="195"/>
      <c r="L547" s="195"/>
      <c r="M547" s="195"/>
      <c r="N547" s="195"/>
      <c r="O547" s="195"/>
    </row>
    <row r="548" spans="2:15" ht="12.75">
      <c r="B548" s="194"/>
      <c r="C548" s="195"/>
      <c r="D548" s="195"/>
      <c r="E548" s="195"/>
      <c r="F548" s="195"/>
      <c r="G548" s="195"/>
      <c r="H548" s="195"/>
      <c r="I548" s="195"/>
      <c r="J548" s="195"/>
      <c r="K548" s="195"/>
      <c r="L548" s="195"/>
      <c r="M548" s="195"/>
      <c r="N548" s="195"/>
      <c r="O548" s="195"/>
    </row>
    <row r="549" spans="2:15" ht="12.75">
      <c r="B549" s="194"/>
      <c r="C549" s="195"/>
      <c r="D549" s="195"/>
      <c r="E549" s="195"/>
      <c r="F549" s="195"/>
      <c r="G549" s="195"/>
      <c r="H549" s="195"/>
      <c r="I549" s="195"/>
      <c r="J549" s="195"/>
      <c r="K549" s="195"/>
      <c r="L549" s="195"/>
      <c r="M549" s="195"/>
      <c r="N549" s="195"/>
      <c r="O549" s="195"/>
    </row>
    <row r="550" spans="2:15" ht="12.75">
      <c r="B550" s="194"/>
      <c r="C550" s="195"/>
      <c r="D550" s="195"/>
      <c r="E550" s="195"/>
      <c r="F550" s="195"/>
      <c r="G550" s="195"/>
      <c r="H550" s="195"/>
      <c r="I550" s="195"/>
      <c r="J550" s="195"/>
      <c r="K550" s="195"/>
      <c r="L550" s="195"/>
      <c r="M550" s="195"/>
      <c r="N550" s="195"/>
      <c r="O550" s="195"/>
    </row>
    <row r="551" spans="2:15" ht="12.75">
      <c r="B551" s="194"/>
      <c r="C551" s="195"/>
      <c r="D551" s="195"/>
      <c r="E551" s="195"/>
      <c r="F551" s="195"/>
      <c r="G551" s="195"/>
      <c r="H551" s="195"/>
      <c r="I551" s="195"/>
      <c r="J551" s="195"/>
      <c r="K551" s="195"/>
      <c r="L551" s="195"/>
      <c r="M551" s="195"/>
      <c r="N551" s="195"/>
      <c r="O551" s="195"/>
    </row>
    <row r="552" spans="2:15" ht="12.75">
      <c r="B552" s="194"/>
      <c r="C552" s="195"/>
      <c r="D552" s="195"/>
      <c r="E552" s="195"/>
      <c r="F552" s="195"/>
      <c r="G552" s="195"/>
      <c r="H552" s="195"/>
      <c r="I552" s="195"/>
      <c r="J552" s="195"/>
      <c r="K552" s="195"/>
      <c r="L552" s="195"/>
      <c r="M552" s="195"/>
      <c r="N552" s="195"/>
      <c r="O552" s="195"/>
    </row>
    <row r="553" spans="2:15" ht="12.75">
      <c r="B553" s="194"/>
      <c r="C553" s="195"/>
      <c r="D553" s="195"/>
      <c r="E553" s="195"/>
      <c r="F553" s="195"/>
      <c r="G553" s="195"/>
      <c r="H553" s="195"/>
      <c r="I553" s="195"/>
      <c r="J553" s="195"/>
      <c r="K553" s="195"/>
      <c r="L553" s="195"/>
      <c r="M553" s="195"/>
      <c r="N553" s="195"/>
      <c r="O553" s="195"/>
    </row>
    <row r="554" spans="2:15" ht="12.75">
      <c r="B554" s="194"/>
      <c r="C554" s="195"/>
      <c r="D554" s="195"/>
      <c r="E554" s="195"/>
      <c r="F554" s="195"/>
      <c r="G554" s="195"/>
      <c r="H554" s="195"/>
      <c r="I554" s="195"/>
      <c r="J554" s="195"/>
      <c r="K554" s="195"/>
      <c r="L554" s="195"/>
      <c r="M554" s="195"/>
      <c r="N554" s="195"/>
      <c r="O554" s="195"/>
    </row>
    <row r="555" spans="2:15" ht="12.75">
      <c r="B555" s="194"/>
      <c r="C555" s="195"/>
      <c r="D555" s="195"/>
      <c r="E555" s="195"/>
      <c r="F555" s="195"/>
      <c r="G555" s="195"/>
      <c r="H555" s="195"/>
      <c r="I555" s="195"/>
      <c r="J555" s="195"/>
      <c r="K555" s="195"/>
      <c r="L555" s="195"/>
      <c r="M555" s="195"/>
      <c r="N555" s="195"/>
      <c r="O555" s="195"/>
    </row>
    <row r="556" spans="2:15" ht="12.75">
      <c r="B556" s="194"/>
      <c r="C556" s="195"/>
      <c r="D556" s="195"/>
      <c r="E556" s="195"/>
      <c r="F556" s="195"/>
      <c r="G556" s="195"/>
      <c r="H556" s="195"/>
      <c r="I556" s="195"/>
      <c r="J556" s="195"/>
      <c r="K556" s="195"/>
      <c r="L556" s="195"/>
      <c r="M556" s="195"/>
      <c r="N556" s="195"/>
      <c r="O556" s="195"/>
    </row>
    <row r="557" spans="2:15" ht="12.75">
      <c r="B557" s="194"/>
      <c r="C557" s="195"/>
      <c r="D557" s="195"/>
      <c r="E557" s="195"/>
      <c r="F557" s="195"/>
      <c r="G557" s="195"/>
      <c r="H557" s="195"/>
      <c r="I557" s="195"/>
      <c r="J557" s="195"/>
      <c r="K557" s="195"/>
      <c r="L557" s="195"/>
      <c r="M557" s="195"/>
      <c r="N557" s="195"/>
      <c r="O557" s="195"/>
    </row>
    <row r="558" spans="2:15" ht="12.75">
      <c r="B558" s="194"/>
      <c r="C558" s="195"/>
      <c r="D558" s="195"/>
      <c r="E558" s="195"/>
      <c r="F558" s="195"/>
      <c r="G558" s="195"/>
      <c r="H558" s="195"/>
      <c r="I558" s="195"/>
      <c r="J558" s="195"/>
      <c r="K558" s="195"/>
      <c r="L558" s="195"/>
      <c r="M558" s="195"/>
      <c r="N558" s="195"/>
      <c r="O558" s="195"/>
    </row>
    <row r="559" spans="2:15" ht="12.75">
      <c r="B559" s="194"/>
      <c r="C559" s="195"/>
      <c r="D559" s="195"/>
      <c r="E559" s="195"/>
      <c r="F559" s="195"/>
      <c r="G559" s="195"/>
      <c r="H559" s="195"/>
      <c r="I559" s="195"/>
      <c r="J559" s="195"/>
      <c r="K559" s="195"/>
      <c r="L559" s="195"/>
      <c r="M559" s="195"/>
      <c r="N559" s="195"/>
      <c r="O559" s="195"/>
    </row>
    <row r="560" spans="2:15" ht="12.75">
      <c r="B560" s="194"/>
      <c r="C560" s="195"/>
      <c r="D560" s="195"/>
      <c r="E560" s="195"/>
      <c r="F560" s="195"/>
      <c r="G560" s="195"/>
      <c r="H560" s="195"/>
      <c r="I560" s="195"/>
      <c r="J560" s="195"/>
      <c r="K560" s="195"/>
      <c r="L560" s="195"/>
      <c r="M560" s="195"/>
      <c r="N560" s="195"/>
      <c r="O560" s="195"/>
    </row>
    <row r="561" spans="2:15" ht="12.75">
      <c r="B561" s="194"/>
      <c r="C561" s="195"/>
      <c r="D561" s="195"/>
      <c r="E561" s="195"/>
      <c r="F561" s="195"/>
      <c r="G561" s="195"/>
      <c r="H561" s="195"/>
      <c r="I561" s="195"/>
      <c r="J561" s="195"/>
      <c r="K561" s="195"/>
      <c r="L561" s="195"/>
      <c r="M561" s="195"/>
      <c r="N561" s="195"/>
      <c r="O561" s="195"/>
    </row>
    <row r="562" spans="2:15" ht="12.75">
      <c r="B562" s="194"/>
      <c r="C562" s="195"/>
      <c r="D562" s="195"/>
      <c r="E562" s="195"/>
      <c r="F562" s="195"/>
      <c r="G562" s="195"/>
      <c r="H562" s="195"/>
      <c r="I562" s="195"/>
      <c r="J562" s="195"/>
      <c r="K562" s="195"/>
      <c r="L562" s="195"/>
      <c r="M562" s="195"/>
      <c r="N562" s="195"/>
      <c r="O562" s="195"/>
    </row>
    <row r="563" spans="2:15" ht="12.75">
      <c r="B563" s="194"/>
      <c r="C563" s="195"/>
      <c r="D563" s="195"/>
      <c r="E563" s="195"/>
      <c r="F563" s="195"/>
      <c r="G563" s="195"/>
      <c r="H563" s="195"/>
      <c r="I563" s="195"/>
      <c r="J563" s="195"/>
      <c r="K563" s="195"/>
      <c r="L563" s="195"/>
      <c r="M563" s="195"/>
      <c r="N563" s="195"/>
      <c r="O563" s="195"/>
    </row>
    <row r="564" spans="2:15" ht="12.75">
      <c r="B564" s="194"/>
      <c r="C564" s="195"/>
      <c r="D564" s="195"/>
      <c r="E564" s="195"/>
      <c r="F564" s="195"/>
      <c r="G564" s="195"/>
      <c r="H564" s="195"/>
      <c r="I564" s="195"/>
      <c r="J564" s="195"/>
      <c r="K564" s="195"/>
      <c r="L564" s="195"/>
      <c r="M564" s="195"/>
      <c r="N564" s="195"/>
      <c r="O564" s="195"/>
    </row>
    <row r="565" spans="2:15" ht="12.75">
      <c r="B565" s="194"/>
      <c r="C565" s="195"/>
      <c r="D565" s="195"/>
      <c r="E565" s="195"/>
      <c r="F565" s="195"/>
      <c r="G565" s="195"/>
      <c r="H565" s="195"/>
      <c r="I565" s="195"/>
      <c r="J565" s="195"/>
      <c r="K565" s="195"/>
      <c r="L565" s="195"/>
      <c r="M565" s="195"/>
      <c r="N565" s="195"/>
      <c r="O565" s="195"/>
    </row>
    <row r="566" spans="2:15" ht="12.75">
      <c r="B566" s="194"/>
      <c r="C566" s="195"/>
      <c r="D566" s="195"/>
      <c r="E566" s="195"/>
      <c r="F566" s="195"/>
      <c r="G566" s="195"/>
      <c r="H566" s="195"/>
      <c r="I566" s="195"/>
      <c r="J566" s="195"/>
      <c r="K566" s="195"/>
      <c r="L566" s="195"/>
      <c r="M566" s="195"/>
      <c r="N566" s="195"/>
      <c r="O566" s="195"/>
    </row>
    <row r="567" spans="2:15" ht="12.75">
      <c r="B567" s="194"/>
      <c r="C567" s="195"/>
      <c r="D567" s="195"/>
      <c r="E567" s="195"/>
      <c r="F567" s="195"/>
      <c r="G567" s="195"/>
      <c r="H567" s="195"/>
      <c r="I567" s="195"/>
      <c r="J567" s="195"/>
      <c r="K567" s="195"/>
      <c r="L567" s="195"/>
      <c r="M567" s="195"/>
      <c r="N567" s="195"/>
      <c r="O567" s="195"/>
    </row>
    <row r="568" spans="2:15" ht="12.75">
      <c r="B568" s="194"/>
      <c r="C568" s="195"/>
      <c r="D568" s="195"/>
      <c r="E568" s="195"/>
      <c r="F568" s="195"/>
      <c r="G568" s="195"/>
      <c r="H568" s="195"/>
      <c r="I568" s="195"/>
      <c r="J568" s="195"/>
      <c r="K568" s="195"/>
      <c r="L568" s="195"/>
      <c r="M568" s="195"/>
      <c r="N568" s="195"/>
      <c r="O568" s="195"/>
    </row>
    <row r="569" spans="2:15" ht="12.75">
      <c r="B569" s="194"/>
      <c r="C569" s="195"/>
      <c r="D569" s="195"/>
      <c r="E569" s="195"/>
      <c r="F569" s="195"/>
      <c r="G569" s="195"/>
      <c r="H569" s="195"/>
      <c r="I569" s="195"/>
      <c r="J569" s="195"/>
      <c r="K569" s="195"/>
      <c r="L569" s="195"/>
      <c r="M569" s="195"/>
      <c r="N569" s="195"/>
      <c r="O569" s="195"/>
    </row>
    <row r="570" spans="2:15" ht="12.75">
      <c r="B570" s="194"/>
      <c r="C570" s="195"/>
      <c r="D570" s="195"/>
      <c r="E570" s="195"/>
      <c r="F570" s="195"/>
      <c r="G570" s="195"/>
      <c r="H570" s="195"/>
      <c r="I570" s="195"/>
      <c r="J570" s="195"/>
      <c r="K570" s="195"/>
      <c r="L570" s="195"/>
      <c r="M570" s="195"/>
      <c r="N570" s="195"/>
      <c r="O570" s="195"/>
    </row>
    <row r="571" spans="2:15" ht="12.75">
      <c r="B571" s="194"/>
      <c r="C571" s="195"/>
      <c r="D571" s="195"/>
      <c r="E571" s="195"/>
      <c r="F571" s="195"/>
      <c r="G571" s="195"/>
      <c r="H571" s="195"/>
      <c r="I571" s="195"/>
      <c r="J571" s="195"/>
      <c r="K571" s="195"/>
      <c r="L571" s="195"/>
      <c r="M571" s="195"/>
      <c r="N571" s="195"/>
      <c r="O571" s="195"/>
    </row>
    <row r="572" spans="2:15" ht="12.75">
      <c r="B572" s="194"/>
      <c r="C572" s="195"/>
      <c r="D572" s="195"/>
      <c r="E572" s="195"/>
      <c r="F572" s="195"/>
      <c r="G572" s="195"/>
      <c r="H572" s="195"/>
      <c r="I572" s="195"/>
      <c r="J572" s="195"/>
      <c r="K572" s="195"/>
      <c r="L572" s="195"/>
      <c r="M572" s="195"/>
      <c r="N572" s="195"/>
      <c r="O572" s="195"/>
    </row>
    <row r="573" spans="2:15" ht="12.75">
      <c r="B573" s="194"/>
      <c r="C573" s="195"/>
      <c r="D573" s="195"/>
      <c r="E573" s="195"/>
      <c r="F573" s="195"/>
      <c r="G573" s="195"/>
      <c r="H573" s="195"/>
      <c r="I573" s="195"/>
      <c r="J573" s="195"/>
      <c r="K573" s="195"/>
      <c r="L573" s="195"/>
      <c r="M573" s="195"/>
      <c r="N573" s="195"/>
      <c r="O573" s="195"/>
    </row>
    <row r="574" spans="2:15" ht="12.75">
      <c r="B574" s="194"/>
      <c r="C574" s="195"/>
      <c r="D574" s="195"/>
      <c r="E574" s="195"/>
      <c r="F574" s="195"/>
      <c r="G574" s="195"/>
      <c r="H574" s="195"/>
      <c r="I574" s="195"/>
      <c r="J574" s="195"/>
      <c r="K574" s="195"/>
      <c r="L574" s="195"/>
      <c r="M574" s="195"/>
      <c r="N574" s="195"/>
      <c r="O574" s="195"/>
    </row>
    <row r="575" spans="2:15" ht="12.75">
      <c r="B575" s="194"/>
      <c r="C575" s="195"/>
      <c r="D575" s="195"/>
      <c r="E575" s="195"/>
      <c r="F575" s="195"/>
      <c r="G575" s="195"/>
      <c r="H575" s="195"/>
      <c r="I575" s="195"/>
      <c r="J575" s="195"/>
      <c r="K575" s="195"/>
      <c r="L575" s="195"/>
      <c r="M575" s="195"/>
      <c r="N575" s="195"/>
      <c r="O575" s="195"/>
    </row>
    <row r="576" spans="2:15" ht="12.75">
      <c r="B576" s="194"/>
      <c r="C576" s="195"/>
      <c r="D576" s="195"/>
      <c r="E576" s="195"/>
      <c r="F576" s="195"/>
      <c r="G576" s="195"/>
      <c r="H576" s="195"/>
      <c r="I576" s="195"/>
      <c r="J576" s="195"/>
      <c r="K576" s="195"/>
      <c r="L576" s="195"/>
      <c r="M576" s="195"/>
      <c r="N576" s="195"/>
      <c r="O576" s="195"/>
    </row>
    <row r="577" spans="2:15" ht="12.75">
      <c r="B577" s="194"/>
      <c r="C577" s="195"/>
      <c r="D577" s="195"/>
      <c r="E577" s="195"/>
      <c r="F577" s="195"/>
      <c r="G577" s="195"/>
      <c r="H577" s="195"/>
      <c r="I577" s="195"/>
      <c r="J577" s="195"/>
      <c r="K577" s="195"/>
      <c r="L577" s="195"/>
      <c r="M577" s="195"/>
      <c r="N577" s="195"/>
      <c r="O577" s="195"/>
    </row>
    <row r="578" spans="2:15" ht="12.75">
      <c r="B578" s="194"/>
      <c r="C578" s="195"/>
      <c r="D578" s="195"/>
      <c r="E578" s="195"/>
      <c r="F578" s="195"/>
      <c r="G578" s="195"/>
      <c r="H578" s="195"/>
      <c r="I578" s="195"/>
      <c r="J578" s="195"/>
      <c r="K578" s="195"/>
      <c r="L578" s="195"/>
      <c r="M578" s="195"/>
      <c r="N578" s="195"/>
      <c r="O578" s="195"/>
    </row>
    <row r="579" spans="2:15" ht="12.75">
      <c r="B579" s="194"/>
      <c r="C579" s="195"/>
      <c r="D579" s="195"/>
      <c r="E579" s="195"/>
      <c r="F579" s="195"/>
      <c r="G579" s="195"/>
      <c r="H579" s="195"/>
      <c r="I579" s="195"/>
      <c r="J579" s="195"/>
      <c r="K579" s="195"/>
      <c r="L579" s="195"/>
      <c r="M579" s="195"/>
      <c r="N579" s="195"/>
      <c r="O579" s="195"/>
    </row>
    <row r="580" spans="2:15" ht="12.75">
      <c r="B580" s="194"/>
      <c r="C580" s="195"/>
      <c r="D580" s="195"/>
      <c r="E580" s="195"/>
      <c r="F580" s="195"/>
      <c r="G580" s="195"/>
      <c r="H580" s="195"/>
      <c r="I580" s="195"/>
      <c r="J580" s="195"/>
      <c r="K580" s="195"/>
      <c r="L580" s="195"/>
      <c r="M580" s="195"/>
      <c r="N580" s="195"/>
      <c r="O580" s="195"/>
    </row>
    <row r="581" spans="2:15" ht="12.75">
      <c r="B581" s="194"/>
      <c r="C581" s="195"/>
      <c r="D581" s="195"/>
      <c r="E581" s="195"/>
      <c r="F581" s="195"/>
      <c r="G581" s="195"/>
      <c r="H581" s="195"/>
      <c r="I581" s="195"/>
      <c r="J581" s="195"/>
      <c r="K581" s="195"/>
      <c r="L581" s="195"/>
      <c r="M581" s="195"/>
      <c r="N581" s="195"/>
      <c r="O581" s="195"/>
    </row>
    <row r="582" spans="2:15" ht="12.75">
      <c r="B582" s="194"/>
      <c r="C582" s="195"/>
      <c r="D582" s="195"/>
      <c r="E582" s="195"/>
      <c r="F582" s="195"/>
      <c r="G582" s="195"/>
      <c r="H582" s="195"/>
      <c r="I582" s="195"/>
      <c r="J582" s="195"/>
      <c r="K582" s="195"/>
      <c r="L582" s="195"/>
      <c r="M582" s="195"/>
      <c r="N582" s="195"/>
      <c r="O582" s="195"/>
    </row>
    <row r="583" spans="2:15" ht="12.75">
      <c r="B583" s="194"/>
      <c r="C583" s="195"/>
      <c r="D583" s="195"/>
      <c r="E583" s="195"/>
      <c r="F583" s="195"/>
      <c r="G583" s="195"/>
      <c r="H583" s="195"/>
      <c r="I583" s="195"/>
      <c r="J583" s="195"/>
      <c r="K583" s="195"/>
      <c r="L583" s="195"/>
      <c r="M583" s="195"/>
      <c r="N583" s="195"/>
      <c r="O583" s="195"/>
    </row>
    <row r="584" spans="2:15" ht="12.75">
      <c r="B584" s="194"/>
      <c r="C584" s="195"/>
      <c r="D584" s="195"/>
      <c r="E584" s="195"/>
      <c r="F584" s="195"/>
      <c r="G584" s="195"/>
      <c r="H584" s="195"/>
      <c r="I584" s="195"/>
      <c r="J584" s="195"/>
      <c r="K584" s="195"/>
      <c r="L584" s="195"/>
      <c r="M584" s="195"/>
      <c r="N584" s="195"/>
      <c r="O584" s="195"/>
    </row>
    <row r="585" spans="2:15" ht="12.75">
      <c r="B585" s="194"/>
      <c r="C585" s="195"/>
      <c r="D585" s="195"/>
      <c r="E585" s="195"/>
      <c r="F585" s="195"/>
      <c r="G585" s="195"/>
      <c r="H585" s="195"/>
      <c r="I585" s="195"/>
      <c r="J585" s="195"/>
      <c r="K585" s="195"/>
      <c r="L585" s="195"/>
      <c r="M585" s="195"/>
      <c r="N585" s="195"/>
      <c r="O585" s="195"/>
    </row>
    <row r="586" spans="2:15" ht="12.75">
      <c r="B586" s="194"/>
      <c r="C586" s="195"/>
      <c r="D586" s="195"/>
      <c r="E586" s="195"/>
      <c r="F586" s="195"/>
      <c r="G586" s="195"/>
      <c r="H586" s="195"/>
      <c r="I586" s="195"/>
      <c r="J586" s="195"/>
      <c r="K586" s="195"/>
      <c r="L586" s="195"/>
      <c r="M586" s="195"/>
      <c r="N586" s="195"/>
      <c r="O586" s="195"/>
    </row>
    <row r="587" spans="2:15" ht="12.75">
      <c r="B587" s="194"/>
      <c r="C587" s="195"/>
      <c r="D587" s="195"/>
      <c r="E587" s="195"/>
      <c r="F587" s="195"/>
      <c r="G587" s="195"/>
      <c r="H587" s="195"/>
      <c r="I587" s="195"/>
      <c r="J587" s="195"/>
      <c r="K587" s="195"/>
      <c r="L587" s="195"/>
      <c r="M587" s="195"/>
      <c r="N587" s="195"/>
      <c r="O587" s="195"/>
    </row>
    <row r="588" spans="2:15" ht="12.75">
      <c r="B588" s="194"/>
      <c r="C588" s="195"/>
      <c r="D588" s="195"/>
      <c r="E588" s="195"/>
      <c r="F588" s="195"/>
      <c r="G588" s="195"/>
      <c r="H588" s="195"/>
      <c r="I588" s="195"/>
      <c r="J588" s="195"/>
      <c r="K588" s="195"/>
      <c r="L588" s="195"/>
      <c r="M588" s="195"/>
      <c r="N588" s="195"/>
      <c r="O588" s="195"/>
    </row>
    <row r="589" spans="2:15" ht="12.75">
      <c r="B589" s="194"/>
      <c r="C589" s="195"/>
      <c r="D589" s="195"/>
      <c r="E589" s="195"/>
      <c r="F589" s="195"/>
      <c r="G589" s="195"/>
      <c r="H589" s="195"/>
      <c r="I589" s="195"/>
      <c r="J589" s="195"/>
      <c r="K589" s="195"/>
      <c r="L589" s="195"/>
      <c r="M589" s="195"/>
      <c r="N589" s="195"/>
      <c r="O589" s="195"/>
    </row>
    <row r="590" spans="2:15" ht="12.75">
      <c r="B590" s="194"/>
      <c r="C590" s="195"/>
      <c r="D590" s="195"/>
      <c r="E590" s="195"/>
      <c r="F590" s="195"/>
      <c r="G590" s="195"/>
      <c r="H590" s="195"/>
      <c r="I590" s="195"/>
      <c r="J590" s="195"/>
      <c r="K590" s="195"/>
      <c r="L590" s="195"/>
      <c r="M590" s="195"/>
      <c r="N590" s="195"/>
      <c r="O590" s="195"/>
    </row>
    <row r="591" spans="2:15" ht="12.75">
      <c r="B591" s="194"/>
      <c r="C591" s="195"/>
      <c r="D591" s="195"/>
      <c r="E591" s="195"/>
      <c r="F591" s="195"/>
      <c r="G591" s="195"/>
      <c r="H591" s="195"/>
      <c r="I591" s="195"/>
      <c r="J591" s="195"/>
      <c r="K591" s="195"/>
      <c r="L591" s="195"/>
      <c r="M591" s="195"/>
      <c r="N591" s="195"/>
      <c r="O591" s="195"/>
    </row>
    <row r="592" spans="2:15" ht="12.75">
      <c r="B592" s="194"/>
      <c r="C592" s="195"/>
      <c r="D592" s="195"/>
      <c r="E592" s="195"/>
      <c r="F592" s="195"/>
      <c r="G592" s="195"/>
      <c r="H592" s="195"/>
      <c r="I592" s="195"/>
      <c r="J592" s="195"/>
      <c r="K592" s="195"/>
      <c r="L592" s="195"/>
      <c r="M592" s="195"/>
      <c r="N592" s="195"/>
      <c r="O592" s="195"/>
    </row>
    <row r="593" spans="2:15" ht="12.75">
      <c r="B593" s="194"/>
      <c r="C593" s="195"/>
      <c r="D593" s="195"/>
      <c r="E593" s="195"/>
      <c r="F593" s="195"/>
      <c r="G593" s="195"/>
      <c r="H593" s="195"/>
      <c r="I593" s="195"/>
      <c r="J593" s="195"/>
      <c r="K593" s="195"/>
      <c r="L593" s="195"/>
      <c r="M593" s="195"/>
      <c r="N593" s="195"/>
      <c r="O593" s="195"/>
    </row>
    <row r="594" spans="2:15" ht="12.75">
      <c r="B594" s="194"/>
      <c r="C594" s="195"/>
      <c r="D594" s="195"/>
      <c r="E594" s="195"/>
      <c r="F594" s="195"/>
      <c r="G594" s="195"/>
      <c r="H594" s="195"/>
      <c r="I594" s="195"/>
      <c r="J594" s="195"/>
      <c r="K594" s="195"/>
      <c r="L594" s="195"/>
      <c r="M594" s="195"/>
      <c r="N594" s="195"/>
      <c r="O594" s="195"/>
    </row>
    <row r="595" spans="2:15" ht="12.75">
      <c r="B595" s="194"/>
      <c r="C595" s="195"/>
      <c r="D595" s="195"/>
      <c r="E595" s="195"/>
      <c r="F595" s="195"/>
      <c r="G595" s="195"/>
      <c r="H595" s="195"/>
      <c r="I595" s="195"/>
      <c r="J595" s="195"/>
      <c r="K595" s="195"/>
      <c r="L595" s="195"/>
      <c r="M595" s="195"/>
      <c r="N595" s="195"/>
      <c r="O595" s="195"/>
    </row>
    <row r="596" spans="2:15" ht="12.75">
      <c r="B596" s="194"/>
      <c r="C596" s="195"/>
      <c r="D596" s="195"/>
      <c r="E596" s="195"/>
      <c r="F596" s="195"/>
      <c r="G596" s="195"/>
      <c r="H596" s="195"/>
      <c r="I596" s="195"/>
      <c r="J596" s="195"/>
      <c r="K596" s="195"/>
      <c r="L596" s="195"/>
      <c r="M596" s="195"/>
      <c r="N596" s="195"/>
      <c r="O596" s="195"/>
    </row>
    <row r="597" spans="2:15" ht="12.75">
      <c r="B597" s="194"/>
      <c r="C597" s="195"/>
      <c r="D597" s="195"/>
      <c r="E597" s="195"/>
      <c r="F597" s="195"/>
      <c r="G597" s="195"/>
      <c r="H597" s="195"/>
      <c r="I597" s="195"/>
      <c r="J597" s="195"/>
      <c r="K597" s="195"/>
      <c r="L597" s="195"/>
      <c r="M597" s="195"/>
      <c r="N597" s="195"/>
      <c r="O597" s="195"/>
    </row>
    <row r="598" spans="2:15" ht="12.75">
      <c r="B598" s="194"/>
      <c r="C598" s="195"/>
      <c r="D598" s="195"/>
      <c r="E598" s="195"/>
      <c r="F598" s="195"/>
      <c r="G598" s="195"/>
      <c r="H598" s="195"/>
      <c r="I598" s="195"/>
      <c r="J598" s="195"/>
      <c r="K598" s="195"/>
      <c r="L598" s="195"/>
      <c r="M598" s="195"/>
      <c r="N598" s="195"/>
      <c r="O598" s="195"/>
    </row>
    <row r="599" spans="2:15" ht="12.75">
      <c r="B599" s="194"/>
      <c r="C599" s="195"/>
      <c r="D599" s="195"/>
      <c r="E599" s="195"/>
      <c r="F599" s="195"/>
      <c r="G599" s="195"/>
      <c r="H599" s="195"/>
      <c r="I599" s="195"/>
      <c r="J599" s="195"/>
      <c r="K599" s="195"/>
      <c r="L599" s="195"/>
      <c r="M599" s="195"/>
      <c r="N599" s="195"/>
      <c r="O599" s="195"/>
    </row>
    <row r="600" spans="2:15" ht="12.75">
      <c r="B600" s="194"/>
      <c r="C600" s="195"/>
      <c r="D600" s="195"/>
      <c r="E600" s="195"/>
      <c r="F600" s="195"/>
      <c r="G600" s="195"/>
      <c r="H600" s="195"/>
      <c r="I600" s="195"/>
      <c r="J600" s="195"/>
      <c r="K600" s="195"/>
      <c r="L600" s="195"/>
      <c r="M600" s="195"/>
      <c r="N600" s="195"/>
      <c r="O600" s="195"/>
    </row>
    <row r="601" spans="2:15" ht="12.75">
      <c r="B601" s="194"/>
      <c r="C601" s="195"/>
      <c r="D601" s="195"/>
      <c r="E601" s="195"/>
      <c r="F601" s="195"/>
      <c r="G601" s="195"/>
      <c r="H601" s="195"/>
      <c r="I601" s="195"/>
      <c r="J601" s="195"/>
      <c r="K601" s="195"/>
      <c r="L601" s="195"/>
      <c r="M601" s="195"/>
      <c r="N601" s="195"/>
      <c r="O601" s="195"/>
    </row>
    <row r="602" spans="2:15" ht="12.75">
      <c r="B602" s="194"/>
      <c r="C602" s="195"/>
      <c r="D602" s="195"/>
      <c r="E602" s="195"/>
      <c r="F602" s="195"/>
      <c r="G602" s="195"/>
      <c r="H602" s="195"/>
      <c r="I602" s="195"/>
      <c r="J602" s="195"/>
      <c r="K602" s="195"/>
      <c r="L602" s="195"/>
      <c r="M602" s="195"/>
      <c r="N602" s="195"/>
      <c r="O602" s="195"/>
    </row>
    <row r="603" spans="2:15" ht="12.75">
      <c r="B603" s="194"/>
      <c r="C603" s="195"/>
      <c r="D603" s="195"/>
      <c r="E603" s="195"/>
      <c r="F603" s="195"/>
      <c r="G603" s="195"/>
      <c r="H603" s="195"/>
      <c r="I603" s="195"/>
      <c r="J603" s="195"/>
      <c r="K603" s="195"/>
      <c r="L603" s="195"/>
      <c r="M603" s="195"/>
      <c r="N603" s="195"/>
      <c r="O603" s="195"/>
    </row>
    <row r="604" spans="2:15" ht="12.75">
      <c r="B604" s="194"/>
      <c r="C604" s="195"/>
      <c r="D604" s="195"/>
      <c r="E604" s="195"/>
      <c r="F604" s="195"/>
      <c r="G604" s="195"/>
      <c r="H604" s="195"/>
      <c r="I604" s="195"/>
      <c r="J604" s="195"/>
      <c r="K604" s="195"/>
      <c r="L604" s="195"/>
      <c r="M604" s="195"/>
      <c r="N604" s="195"/>
      <c r="O604" s="195"/>
    </row>
    <row r="605" spans="2:15" ht="12.75">
      <c r="B605" s="194"/>
      <c r="C605" s="195"/>
      <c r="D605" s="195"/>
      <c r="E605" s="195"/>
      <c r="F605" s="195"/>
      <c r="G605" s="195"/>
      <c r="H605" s="195"/>
      <c r="I605" s="195"/>
      <c r="J605" s="195"/>
      <c r="K605" s="195"/>
      <c r="L605" s="195"/>
      <c r="M605" s="195"/>
      <c r="N605" s="195"/>
      <c r="O605" s="195"/>
    </row>
    <row r="606" spans="2:15" ht="12.75">
      <c r="B606" s="194"/>
      <c r="C606" s="195"/>
      <c r="D606" s="195"/>
      <c r="E606" s="195"/>
      <c r="F606" s="195"/>
      <c r="G606" s="195"/>
      <c r="H606" s="195"/>
      <c r="I606" s="195"/>
      <c r="J606" s="195"/>
      <c r="K606" s="195"/>
      <c r="L606" s="195"/>
      <c r="M606" s="195"/>
      <c r="N606" s="195"/>
      <c r="O606" s="195"/>
    </row>
    <row r="607" spans="2:15" ht="12.75">
      <c r="B607" s="194"/>
      <c r="C607" s="195"/>
      <c r="D607" s="195"/>
      <c r="E607" s="195"/>
      <c r="F607" s="195"/>
      <c r="G607" s="195"/>
      <c r="H607" s="195"/>
      <c r="I607" s="195"/>
      <c r="J607" s="195"/>
      <c r="K607" s="195"/>
      <c r="L607" s="195"/>
      <c r="M607" s="195"/>
      <c r="N607" s="195"/>
      <c r="O607" s="195"/>
    </row>
    <row r="608" spans="2:15" ht="12.75">
      <c r="B608" s="194"/>
      <c r="C608" s="195"/>
      <c r="D608" s="195"/>
      <c r="E608" s="195"/>
      <c r="F608" s="195"/>
      <c r="G608" s="195"/>
      <c r="H608" s="195"/>
      <c r="I608" s="195"/>
      <c r="J608" s="195"/>
      <c r="K608" s="195"/>
      <c r="L608" s="195"/>
      <c r="M608" s="195"/>
      <c r="N608" s="195"/>
      <c r="O608" s="195"/>
    </row>
    <row r="609" spans="2:15" ht="12.75">
      <c r="B609" s="194"/>
      <c r="C609" s="195"/>
      <c r="D609" s="195"/>
      <c r="E609" s="195"/>
      <c r="F609" s="195"/>
      <c r="G609" s="195"/>
      <c r="H609" s="195"/>
      <c r="I609" s="195"/>
      <c r="J609" s="195"/>
      <c r="K609" s="195"/>
      <c r="L609" s="195"/>
      <c r="M609" s="195"/>
      <c r="N609" s="195"/>
      <c r="O609" s="195"/>
    </row>
    <row r="610" spans="2:15" ht="12.75">
      <c r="B610" s="194"/>
      <c r="C610" s="195"/>
      <c r="D610" s="195"/>
      <c r="E610" s="195"/>
      <c r="F610" s="195"/>
      <c r="G610" s="195"/>
      <c r="H610" s="195"/>
      <c r="I610" s="195"/>
      <c r="J610" s="195"/>
      <c r="K610" s="195"/>
      <c r="L610" s="195"/>
      <c r="M610" s="195"/>
      <c r="N610" s="195"/>
      <c r="O610" s="195"/>
    </row>
    <row r="611" spans="2:15" ht="12.75">
      <c r="B611" s="194"/>
      <c r="C611" s="195"/>
      <c r="D611" s="195"/>
      <c r="E611" s="195"/>
      <c r="F611" s="195"/>
      <c r="G611" s="195"/>
      <c r="H611" s="195"/>
      <c r="I611" s="195"/>
      <c r="J611" s="195"/>
      <c r="K611" s="195"/>
      <c r="L611" s="195"/>
      <c r="M611" s="195"/>
      <c r="N611" s="195"/>
      <c r="O611" s="195"/>
    </row>
    <row r="612" spans="2:15" ht="12.75">
      <c r="B612" s="194"/>
      <c r="C612" s="195"/>
      <c r="D612" s="195"/>
      <c r="E612" s="195"/>
      <c r="F612" s="195"/>
      <c r="G612" s="195"/>
      <c r="H612" s="195"/>
      <c r="I612" s="195"/>
      <c r="J612" s="195"/>
      <c r="K612" s="195"/>
      <c r="L612" s="195"/>
      <c r="M612" s="195"/>
      <c r="N612" s="195"/>
      <c r="O612" s="195"/>
    </row>
    <row r="613" spans="2:15" ht="12.75">
      <c r="B613" s="194"/>
      <c r="C613" s="195"/>
      <c r="D613" s="195"/>
      <c r="E613" s="195"/>
      <c r="F613" s="195"/>
      <c r="G613" s="195"/>
      <c r="H613" s="195"/>
      <c r="I613" s="195"/>
      <c r="J613" s="195"/>
      <c r="K613" s="195"/>
      <c r="L613" s="195"/>
      <c r="M613" s="195"/>
      <c r="N613" s="195"/>
      <c r="O613" s="195"/>
    </row>
    <row r="614" spans="2:15" ht="12.75">
      <c r="B614" s="194"/>
      <c r="C614" s="195"/>
      <c r="D614" s="195"/>
      <c r="E614" s="195"/>
      <c r="F614" s="195"/>
      <c r="G614" s="195"/>
      <c r="H614" s="195"/>
      <c r="I614" s="195"/>
      <c r="J614" s="195"/>
      <c r="K614" s="195"/>
      <c r="L614" s="195"/>
      <c r="M614" s="195"/>
      <c r="N614" s="195"/>
      <c r="O614" s="195"/>
    </row>
    <row r="615" spans="2:15" ht="12.75">
      <c r="B615" s="194"/>
      <c r="C615" s="195"/>
      <c r="D615" s="195"/>
      <c r="E615" s="195"/>
      <c r="F615" s="195"/>
      <c r="G615" s="195"/>
      <c r="H615" s="195"/>
      <c r="I615" s="195"/>
      <c r="J615" s="195"/>
      <c r="K615" s="195"/>
      <c r="L615" s="195"/>
      <c r="M615" s="195"/>
      <c r="N615" s="195"/>
      <c r="O615" s="195"/>
    </row>
    <row r="616" spans="2:15" ht="12.75">
      <c r="B616" s="194"/>
      <c r="C616" s="195"/>
      <c r="D616" s="195"/>
      <c r="E616" s="195"/>
      <c r="F616" s="195"/>
      <c r="G616" s="195"/>
      <c r="H616" s="195"/>
      <c r="I616" s="195"/>
      <c r="J616" s="195"/>
      <c r="K616" s="195"/>
      <c r="L616" s="195"/>
      <c r="M616" s="195"/>
      <c r="N616" s="195"/>
      <c r="O616" s="195"/>
    </row>
    <row r="617" spans="2:15" ht="12.75">
      <c r="B617" s="194"/>
      <c r="C617" s="195"/>
      <c r="D617" s="195"/>
      <c r="E617" s="195"/>
      <c r="F617" s="195"/>
      <c r="G617" s="195"/>
      <c r="H617" s="195"/>
      <c r="I617" s="195"/>
      <c r="J617" s="195"/>
      <c r="K617" s="195"/>
      <c r="L617" s="195"/>
      <c r="M617" s="195"/>
      <c r="N617" s="195"/>
      <c r="O617" s="195"/>
    </row>
    <row r="618" spans="2:15" ht="12.75">
      <c r="B618" s="194"/>
      <c r="C618" s="195"/>
      <c r="D618" s="195"/>
      <c r="E618" s="195"/>
      <c r="F618" s="195"/>
      <c r="G618" s="195"/>
      <c r="H618" s="195"/>
      <c r="I618" s="195"/>
      <c r="J618" s="195"/>
      <c r="K618" s="195"/>
      <c r="L618" s="195"/>
      <c r="M618" s="195"/>
      <c r="N618" s="195"/>
      <c r="O618" s="195"/>
    </row>
    <row r="619" spans="2:15" ht="12.75">
      <c r="B619" s="194"/>
      <c r="C619" s="195"/>
      <c r="D619" s="195"/>
      <c r="E619" s="195"/>
      <c r="F619" s="195"/>
      <c r="G619" s="195"/>
      <c r="H619" s="195"/>
      <c r="I619" s="195"/>
      <c r="J619" s="195"/>
      <c r="K619" s="195"/>
      <c r="L619" s="195"/>
      <c r="M619" s="195"/>
      <c r="N619" s="195"/>
      <c r="O619" s="195"/>
    </row>
    <row r="620" spans="2:15" ht="12.75">
      <c r="B620" s="194"/>
      <c r="C620" s="195"/>
      <c r="D620" s="195"/>
      <c r="E620" s="195"/>
      <c r="F620" s="195"/>
      <c r="G620" s="195"/>
      <c r="H620" s="195"/>
      <c r="I620" s="195"/>
      <c r="J620" s="195"/>
      <c r="K620" s="195"/>
      <c r="L620" s="195"/>
      <c r="M620" s="195"/>
      <c r="N620" s="195"/>
      <c r="O620" s="195"/>
    </row>
    <row r="621" spans="2:15" ht="12.75">
      <c r="B621" s="194"/>
      <c r="C621" s="195"/>
      <c r="D621" s="195"/>
      <c r="E621" s="195"/>
      <c r="F621" s="195"/>
      <c r="G621" s="195"/>
      <c r="H621" s="195"/>
      <c r="I621" s="195"/>
      <c r="J621" s="195"/>
      <c r="K621" s="195"/>
      <c r="L621" s="195"/>
      <c r="M621" s="195"/>
      <c r="N621" s="195"/>
      <c r="O621" s="195"/>
    </row>
    <row r="622" spans="2:15" ht="12.75">
      <c r="B622" s="194"/>
      <c r="C622" s="195"/>
      <c r="D622" s="195"/>
      <c r="E622" s="195"/>
      <c r="F622" s="195"/>
      <c r="G622" s="195"/>
      <c r="H622" s="195"/>
      <c r="I622" s="195"/>
      <c r="J622" s="195"/>
      <c r="K622" s="195"/>
      <c r="L622" s="195"/>
      <c r="M622" s="195"/>
      <c r="N622" s="195"/>
      <c r="O622" s="195"/>
    </row>
    <row r="623" spans="2:15" ht="12.75">
      <c r="B623" s="194"/>
      <c r="C623" s="195"/>
      <c r="D623" s="195"/>
      <c r="E623" s="195"/>
      <c r="F623" s="195"/>
      <c r="G623" s="195"/>
      <c r="H623" s="195"/>
      <c r="I623" s="195"/>
      <c r="J623" s="195"/>
      <c r="K623" s="195"/>
      <c r="L623" s="195"/>
      <c r="M623" s="195"/>
      <c r="N623" s="195"/>
      <c r="O623" s="195"/>
    </row>
    <row r="624" spans="2:15" ht="12.75">
      <c r="B624" s="194"/>
      <c r="C624" s="195"/>
      <c r="D624" s="195"/>
      <c r="E624" s="195"/>
      <c r="F624" s="195"/>
      <c r="G624" s="195"/>
      <c r="H624" s="195"/>
      <c r="I624" s="195"/>
      <c r="J624" s="195"/>
      <c r="K624" s="195"/>
      <c r="L624" s="195"/>
      <c r="M624" s="195"/>
      <c r="N624" s="195"/>
      <c r="O624" s="195"/>
    </row>
    <row r="625" spans="2:15" ht="12.75">
      <c r="B625" s="194"/>
      <c r="C625" s="195"/>
      <c r="D625" s="195"/>
      <c r="E625" s="195"/>
      <c r="F625" s="195"/>
      <c r="G625" s="195"/>
      <c r="H625" s="195"/>
      <c r="I625" s="195"/>
      <c r="J625" s="195"/>
      <c r="K625" s="195"/>
      <c r="L625" s="195"/>
      <c r="M625" s="195"/>
      <c r="N625" s="195"/>
      <c r="O625" s="195"/>
    </row>
    <row r="626" spans="2:15" ht="12.75">
      <c r="B626" s="194"/>
      <c r="C626" s="195"/>
      <c r="D626" s="195"/>
      <c r="E626" s="195"/>
      <c r="F626" s="195"/>
      <c r="G626" s="195"/>
      <c r="H626" s="195"/>
      <c r="I626" s="195"/>
      <c r="J626" s="195"/>
      <c r="K626" s="195"/>
      <c r="L626" s="195"/>
      <c r="M626" s="195"/>
      <c r="N626" s="195"/>
      <c r="O626" s="195"/>
    </row>
    <row r="627" spans="2:15" ht="12.75">
      <c r="B627" s="194"/>
      <c r="C627" s="195"/>
      <c r="D627" s="195"/>
      <c r="E627" s="195"/>
      <c r="F627" s="195"/>
      <c r="G627" s="195"/>
      <c r="H627" s="195"/>
      <c r="I627" s="195"/>
      <c r="J627" s="195"/>
      <c r="K627" s="195"/>
      <c r="L627" s="195"/>
      <c r="M627" s="195"/>
      <c r="N627" s="195"/>
      <c r="O627" s="195"/>
    </row>
    <row r="628" spans="2:15" ht="12.75">
      <c r="B628" s="194"/>
      <c r="C628" s="195"/>
      <c r="D628" s="195"/>
      <c r="E628" s="195"/>
      <c r="F628" s="195"/>
      <c r="G628" s="195"/>
      <c r="H628" s="195"/>
      <c r="I628" s="195"/>
      <c r="J628" s="195"/>
      <c r="K628" s="195"/>
      <c r="L628" s="195"/>
      <c r="M628" s="195"/>
      <c r="N628" s="195"/>
      <c r="O628" s="195"/>
    </row>
    <row r="629" spans="2:15" ht="12.75">
      <c r="B629" s="194"/>
      <c r="C629" s="195"/>
      <c r="D629" s="195"/>
      <c r="E629" s="195"/>
      <c r="F629" s="195"/>
      <c r="G629" s="195"/>
      <c r="H629" s="195"/>
      <c r="I629" s="195"/>
      <c r="J629" s="195"/>
      <c r="K629" s="195"/>
      <c r="L629" s="195"/>
      <c r="M629" s="195"/>
      <c r="N629" s="195"/>
      <c r="O629" s="195"/>
    </row>
    <row r="630" spans="2:15" ht="12.75">
      <c r="B630" s="194"/>
      <c r="C630" s="195"/>
      <c r="D630" s="195"/>
      <c r="E630" s="195"/>
      <c r="F630" s="195"/>
      <c r="G630" s="195"/>
      <c r="H630" s="195"/>
      <c r="I630" s="195"/>
      <c r="J630" s="195"/>
      <c r="K630" s="195"/>
      <c r="L630" s="195"/>
      <c r="M630" s="195"/>
      <c r="N630" s="195"/>
      <c r="O630" s="195"/>
    </row>
    <row r="631" spans="2:15" ht="12.75">
      <c r="B631" s="194"/>
      <c r="C631" s="195"/>
      <c r="D631" s="195"/>
      <c r="E631" s="195"/>
      <c r="F631" s="195"/>
      <c r="G631" s="195"/>
      <c r="H631" s="195"/>
      <c r="I631" s="195"/>
      <c r="J631" s="195"/>
      <c r="K631" s="195"/>
      <c r="L631" s="195"/>
      <c r="M631" s="195"/>
      <c r="N631" s="195"/>
      <c r="O631" s="195"/>
    </row>
    <row r="632" spans="2:15" ht="12.75">
      <c r="B632" s="194"/>
      <c r="C632" s="195"/>
      <c r="D632" s="195"/>
      <c r="E632" s="195"/>
      <c r="F632" s="195"/>
      <c r="G632" s="195"/>
      <c r="H632" s="195"/>
      <c r="I632" s="195"/>
      <c r="J632" s="195"/>
      <c r="K632" s="195"/>
      <c r="L632" s="195"/>
      <c r="M632" s="195"/>
      <c r="N632" s="195"/>
      <c r="O632" s="195"/>
    </row>
    <row r="633" spans="2:15" ht="12.75">
      <c r="B633" s="194"/>
      <c r="C633" s="195"/>
      <c r="D633" s="195"/>
      <c r="E633" s="195"/>
      <c r="F633" s="195"/>
      <c r="G633" s="195"/>
      <c r="H633" s="195"/>
      <c r="I633" s="195"/>
      <c r="J633" s="195"/>
      <c r="K633" s="195"/>
      <c r="L633" s="195"/>
      <c r="M633" s="195"/>
      <c r="N633" s="195"/>
      <c r="O633" s="195"/>
    </row>
    <row r="634" spans="2:15" ht="12.75">
      <c r="B634" s="194"/>
      <c r="C634" s="195"/>
      <c r="D634" s="195"/>
      <c r="E634" s="195"/>
      <c r="F634" s="195"/>
      <c r="G634" s="195"/>
      <c r="H634" s="195"/>
      <c r="I634" s="195"/>
      <c r="J634" s="195"/>
      <c r="K634" s="195"/>
      <c r="L634" s="195"/>
      <c r="M634" s="195"/>
      <c r="N634" s="195"/>
      <c r="O634" s="195"/>
    </row>
    <row r="635" spans="2:15" ht="12.75">
      <c r="B635" s="194"/>
      <c r="C635" s="195"/>
      <c r="D635" s="195"/>
      <c r="E635" s="195"/>
      <c r="F635" s="195"/>
      <c r="G635" s="195"/>
      <c r="H635" s="195"/>
      <c r="I635" s="195"/>
      <c r="J635" s="195"/>
      <c r="K635" s="195"/>
      <c r="L635" s="195"/>
      <c r="M635" s="195"/>
      <c r="N635" s="195"/>
      <c r="O635" s="195"/>
    </row>
    <row r="636" spans="2:15" ht="12.75">
      <c r="B636" s="194"/>
      <c r="C636" s="195"/>
      <c r="D636" s="195"/>
      <c r="E636" s="195"/>
      <c r="F636" s="195"/>
      <c r="G636" s="195"/>
      <c r="H636" s="195"/>
      <c r="I636" s="195"/>
      <c r="J636" s="195"/>
      <c r="K636" s="195"/>
      <c r="L636" s="195"/>
      <c r="M636" s="195"/>
      <c r="N636" s="195"/>
      <c r="O636" s="195"/>
    </row>
    <row r="637" spans="2:15" ht="12.75">
      <c r="B637" s="194"/>
      <c r="C637" s="195"/>
      <c r="D637" s="195"/>
      <c r="E637" s="195"/>
      <c r="F637" s="195"/>
      <c r="G637" s="195"/>
      <c r="H637" s="195"/>
      <c r="I637" s="195"/>
      <c r="J637" s="195"/>
      <c r="K637" s="195"/>
      <c r="L637" s="195"/>
      <c r="M637" s="195"/>
      <c r="N637" s="195"/>
      <c r="O637" s="195"/>
    </row>
    <row r="638" spans="2:15" ht="12.75">
      <c r="B638" s="194"/>
      <c r="C638" s="195"/>
      <c r="D638" s="195"/>
      <c r="E638" s="195"/>
      <c r="F638" s="195"/>
      <c r="G638" s="195"/>
      <c r="H638" s="195"/>
      <c r="I638" s="195"/>
      <c r="J638" s="195"/>
      <c r="K638" s="195"/>
      <c r="L638" s="195"/>
      <c r="M638" s="195"/>
      <c r="N638" s="195"/>
      <c r="O638" s="195"/>
    </row>
    <row r="639" spans="2:15" ht="12.75">
      <c r="B639" s="194"/>
      <c r="C639" s="195"/>
      <c r="D639" s="195"/>
      <c r="E639" s="195"/>
      <c r="F639" s="195"/>
      <c r="G639" s="195"/>
      <c r="H639" s="195"/>
      <c r="I639" s="195"/>
      <c r="J639" s="195"/>
      <c r="K639" s="195"/>
      <c r="L639" s="195"/>
      <c r="M639" s="195"/>
      <c r="N639" s="195"/>
      <c r="O639" s="195"/>
    </row>
    <row r="640" spans="2:15" ht="12.75">
      <c r="B640" s="194"/>
      <c r="C640" s="195"/>
      <c r="D640" s="195"/>
      <c r="E640" s="195"/>
      <c r="F640" s="195"/>
      <c r="G640" s="195"/>
      <c r="H640" s="195"/>
      <c r="I640" s="195"/>
      <c r="J640" s="195"/>
      <c r="K640" s="195"/>
      <c r="L640" s="195"/>
      <c r="M640" s="195"/>
      <c r="N640" s="195"/>
      <c r="O640" s="195"/>
    </row>
    <row r="641" spans="2:15" ht="12.75">
      <c r="B641" s="194"/>
      <c r="C641" s="195"/>
      <c r="D641" s="195"/>
      <c r="E641" s="195"/>
      <c r="F641" s="195"/>
      <c r="G641" s="195"/>
      <c r="H641" s="195"/>
      <c r="I641" s="195"/>
      <c r="J641" s="195"/>
      <c r="K641" s="195"/>
      <c r="L641" s="195"/>
      <c r="M641" s="195"/>
      <c r="N641" s="195"/>
      <c r="O641" s="195"/>
    </row>
    <row r="642" spans="2:15" ht="12.75">
      <c r="B642" s="194"/>
      <c r="C642" s="195"/>
      <c r="D642" s="195"/>
      <c r="E642" s="195"/>
      <c r="F642" s="195"/>
      <c r="G642" s="195"/>
      <c r="H642" s="195"/>
      <c r="I642" s="195"/>
      <c r="J642" s="195"/>
      <c r="K642" s="195"/>
      <c r="L642" s="195"/>
      <c r="M642" s="195"/>
      <c r="N642" s="195"/>
      <c r="O642" s="195"/>
    </row>
    <row r="643" spans="2:15" ht="12.75">
      <c r="B643" s="194"/>
      <c r="C643" s="195"/>
      <c r="D643" s="195"/>
      <c r="E643" s="195"/>
      <c r="F643" s="195"/>
      <c r="G643" s="195"/>
      <c r="H643" s="195"/>
      <c r="I643" s="195"/>
      <c r="J643" s="195"/>
      <c r="K643" s="195"/>
      <c r="L643" s="195"/>
      <c r="M643" s="195"/>
      <c r="N643" s="195"/>
      <c r="O643" s="195"/>
    </row>
    <row r="644" spans="2:15" ht="12.75">
      <c r="B644" s="194"/>
      <c r="C644" s="195"/>
      <c r="D644" s="195"/>
      <c r="E644" s="195"/>
      <c r="F644" s="195"/>
      <c r="G644" s="195"/>
      <c r="H644" s="195"/>
      <c r="I644" s="195"/>
      <c r="J644" s="195"/>
      <c r="K644" s="195"/>
      <c r="L644" s="195"/>
      <c r="M644" s="195"/>
      <c r="N644" s="195"/>
      <c r="O644" s="195"/>
    </row>
    <row r="645" spans="2:15" ht="12.75">
      <c r="B645" s="194"/>
      <c r="C645" s="195"/>
      <c r="D645" s="195"/>
      <c r="E645" s="195"/>
      <c r="F645" s="195"/>
      <c r="G645" s="195"/>
      <c r="H645" s="195"/>
      <c r="I645" s="195"/>
      <c r="J645" s="195"/>
      <c r="K645" s="195"/>
      <c r="L645" s="195"/>
      <c r="M645" s="195"/>
      <c r="N645" s="195"/>
      <c r="O645" s="195"/>
    </row>
    <row r="646" spans="2:15" ht="12.75">
      <c r="B646" s="194"/>
      <c r="C646" s="195"/>
      <c r="D646" s="195"/>
      <c r="E646" s="195"/>
      <c r="F646" s="195"/>
      <c r="G646" s="195"/>
      <c r="H646" s="195"/>
      <c r="I646" s="195"/>
      <c r="J646" s="195"/>
      <c r="K646" s="195"/>
      <c r="L646" s="195"/>
      <c r="M646" s="195"/>
      <c r="N646" s="195"/>
      <c r="O646" s="195"/>
    </row>
    <row r="647" spans="2:15" ht="12.75">
      <c r="B647" s="194"/>
      <c r="C647" s="195"/>
      <c r="D647" s="195"/>
      <c r="E647" s="195"/>
      <c r="F647" s="195"/>
      <c r="G647" s="195"/>
      <c r="H647" s="195"/>
      <c r="I647" s="195"/>
      <c r="J647" s="195"/>
      <c r="K647" s="195"/>
      <c r="L647" s="195"/>
      <c r="M647" s="195"/>
      <c r="N647" s="195"/>
      <c r="O647" s="195"/>
    </row>
    <row r="648" spans="2:15" ht="12.75">
      <c r="B648" s="194"/>
      <c r="C648" s="195"/>
      <c r="D648" s="195"/>
      <c r="E648" s="195"/>
      <c r="F648" s="195"/>
      <c r="G648" s="195"/>
      <c r="H648" s="195"/>
      <c r="I648" s="195"/>
      <c r="J648" s="195"/>
      <c r="K648" s="195"/>
      <c r="L648" s="195"/>
      <c r="M648" s="195"/>
      <c r="N648" s="195"/>
      <c r="O648" s="195"/>
    </row>
    <row r="649" spans="2:15" ht="12.75">
      <c r="B649" s="194"/>
      <c r="C649" s="195"/>
      <c r="D649" s="195"/>
      <c r="E649" s="195"/>
      <c r="F649" s="195"/>
      <c r="G649" s="195"/>
      <c r="H649" s="195"/>
      <c r="I649" s="195"/>
      <c r="J649" s="195"/>
      <c r="K649" s="195"/>
      <c r="L649" s="195"/>
      <c r="M649" s="195"/>
      <c r="N649" s="195"/>
      <c r="O649" s="195"/>
    </row>
    <row r="650" spans="2:15" ht="12.75">
      <c r="B650" s="194"/>
      <c r="C650" s="195"/>
      <c r="D650" s="195"/>
      <c r="E650" s="195"/>
      <c r="F650" s="195"/>
      <c r="G650" s="195"/>
      <c r="H650" s="195"/>
      <c r="I650" s="195"/>
      <c r="J650" s="195"/>
      <c r="K650" s="195"/>
      <c r="L650" s="195"/>
      <c r="M650" s="195"/>
      <c r="N650" s="195"/>
      <c r="O650" s="195"/>
    </row>
    <row r="651" spans="2:15" ht="12.75">
      <c r="B651" s="194"/>
      <c r="C651" s="195"/>
      <c r="D651" s="195"/>
      <c r="E651" s="195"/>
      <c r="F651" s="195"/>
      <c r="G651" s="195"/>
      <c r="H651" s="195"/>
      <c r="I651" s="195"/>
      <c r="J651" s="195"/>
      <c r="K651" s="195"/>
      <c r="L651" s="195"/>
      <c r="M651" s="195"/>
      <c r="N651" s="195"/>
      <c r="O651" s="195"/>
    </row>
    <row r="652" spans="2:15" ht="12.75">
      <c r="B652" s="194"/>
      <c r="C652" s="195"/>
      <c r="D652" s="195"/>
      <c r="E652" s="195"/>
      <c r="F652" s="195"/>
      <c r="G652" s="195"/>
      <c r="H652" s="195"/>
      <c r="I652" s="195"/>
      <c r="J652" s="195"/>
      <c r="K652" s="195"/>
      <c r="L652" s="195"/>
      <c r="M652" s="195"/>
      <c r="N652" s="195"/>
      <c r="O652" s="195"/>
    </row>
    <row r="653" spans="2:15" ht="12.75">
      <c r="B653" s="194"/>
      <c r="C653" s="195"/>
      <c r="D653" s="195"/>
      <c r="E653" s="195"/>
      <c r="F653" s="195"/>
      <c r="G653" s="195"/>
      <c r="H653" s="195"/>
      <c r="I653" s="195"/>
      <c r="J653" s="195"/>
      <c r="K653" s="195"/>
      <c r="L653" s="195"/>
      <c r="M653" s="195"/>
      <c r="N653" s="195"/>
      <c r="O653" s="195"/>
    </row>
    <row r="654" spans="2:15" ht="12.75">
      <c r="B654" s="194"/>
      <c r="C654" s="195"/>
      <c r="D654" s="195"/>
      <c r="E654" s="195"/>
      <c r="F654" s="195"/>
      <c r="G654" s="195"/>
      <c r="H654" s="195"/>
      <c r="I654" s="195"/>
      <c r="J654" s="195"/>
      <c r="K654" s="195"/>
      <c r="L654" s="195"/>
      <c r="M654" s="195"/>
      <c r="N654" s="195"/>
      <c r="O654" s="195"/>
    </row>
    <row r="655" spans="2:15" ht="12.75">
      <c r="B655" s="194"/>
      <c r="C655" s="195"/>
      <c r="D655" s="195"/>
      <c r="E655" s="195"/>
      <c r="F655" s="195"/>
      <c r="G655" s="195"/>
      <c r="H655" s="195"/>
      <c r="I655" s="195"/>
      <c r="J655" s="195"/>
      <c r="K655" s="195"/>
      <c r="L655" s="195"/>
      <c r="M655" s="195"/>
      <c r="N655" s="195"/>
      <c r="O655" s="195"/>
    </row>
    <row r="656" spans="2:15" ht="12.75">
      <c r="B656" s="194"/>
      <c r="C656" s="195"/>
      <c r="D656" s="195"/>
      <c r="E656" s="195"/>
      <c r="F656" s="195"/>
      <c r="G656" s="195"/>
      <c r="H656" s="195"/>
      <c r="I656" s="195"/>
      <c r="J656" s="195"/>
      <c r="K656" s="195"/>
      <c r="L656" s="195"/>
      <c r="M656" s="195"/>
      <c r="N656" s="195"/>
      <c r="O656" s="195"/>
    </row>
    <row r="657" spans="2:15" ht="12.75">
      <c r="B657" s="194"/>
      <c r="C657" s="195"/>
      <c r="D657" s="195"/>
      <c r="E657" s="195"/>
      <c r="F657" s="195"/>
      <c r="G657" s="195"/>
      <c r="H657" s="195"/>
      <c r="I657" s="195"/>
      <c r="J657" s="195"/>
      <c r="K657" s="195"/>
      <c r="L657" s="195"/>
      <c r="M657" s="195"/>
      <c r="N657" s="195"/>
      <c r="O657" s="195"/>
    </row>
    <row r="658" spans="2:15" ht="12.75">
      <c r="B658" s="194"/>
      <c r="C658" s="195"/>
      <c r="D658" s="195"/>
      <c r="E658" s="195"/>
      <c r="F658" s="195"/>
      <c r="G658" s="195"/>
      <c r="H658" s="195"/>
      <c r="I658" s="195"/>
      <c r="J658" s="195"/>
      <c r="K658" s="195"/>
      <c r="L658" s="195"/>
      <c r="M658" s="195"/>
      <c r="N658" s="195"/>
      <c r="O658" s="195"/>
    </row>
    <row r="659" spans="2:15" ht="12.75">
      <c r="B659" s="194"/>
      <c r="C659" s="195"/>
      <c r="D659" s="195"/>
      <c r="E659" s="195"/>
      <c r="F659" s="195"/>
      <c r="G659" s="195"/>
      <c r="H659" s="195"/>
      <c r="I659" s="195"/>
      <c r="J659" s="195"/>
      <c r="K659" s="195"/>
      <c r="L659" s="195"/>
      <c r="M659" s="195"/>
      <c r="N659" s="195"/>
      <c r="O659" s="195"/>
    </row>
    <row r="660" spans="2:15" ht="12.75">
      <c r="B660" s="194"/>
      <c r="C660" s="195"/>
      <c r="D660" s="195"/>
      <c r="E660" s="195"/>
      <c r="F660" s="195"/>
      <c r="G660" s="195"/>
      <c r="H660" s="195"/>
      <c r="I660" s="195"/>
      <c r="J660" s="195"/>
      <c r="K660" s="195"/>
      <c r="L660" s="195"/>
      <c r="M660" s="195"/>
      <c r="N660" s="195"/>
      <c r="O660" s="195"/>
    </row>
    <row r="661" spans="2:15" ht="12.75">
      <c r="B661" s="194"/>
      <c r="C661" s="195"/>
      <c r="D661" s="195"/>
      <c r="E661" s="195"/>
      <c r="F661" s="195"/>
      <c r="G661" s="195"/>
      <c r="H661" s="195"/>
      <c r="I661" s="195"/>
      <c r="J661" s="195"/>
      <c r="K661" s="195"/>
      <c r="L661" s="195"/>
      <c r="M661" s="195"/>
      <c r="N661" s="195"/>
      <c r="O661" s="195"/>
    </row>
    <row r="662" spans="2:15" ht="12.75">
      <c r="B662" s="194"/>
      <c r="C662" s="195"/>
      <c r="D662" s="195"/>
      <c r="E662" s="195"/>
      <c r="F662" s="195"/>
      <c r="G662" s="195"/>
      <c r="H662" s="195"/>
      <c r="I662" s="195"/>
      <c r="J662" s="195"/>
      <c r="K662" s="195"/>
      <c r="L662" s="195"/>
      <c r="M662" s="195"/>
      <c r="N662" s="195"/>
      <c r="O662" s="195"/>
    </row>
    <row r="663" spans="2:15" ht="12.75">
      <c r="B663" s="194"/>
      <c r="C663" s="195"/>
      <c r="D663" s="195"/>
      <c r="E663" s="195"/>
      <c r="F663" s="195"/>
      <c r="G663" s="195"/>
      <c r="H663" s="195"/>
      <c r="I663" s="195"/>
      <c r="J663" s="195"/>
      <c r="K663" s="195"/>
      <c r="L663" s="195"/>
      <c r="M663" s="195"/>
      <c r="N663" s="195"/>
      <c r="O663" s="195"/>
    </row>
    <row r="664" spans="2:15" ht="12.75">
      <c r="B664" s="194"/>
      <c r="C664" s="195"/>
      <c r="D664" s="195"/>
      <c r="E664" s="195"/>
      <c r="F664" s="195"/>
      <c r="G664" s="195"/>
      <c r="H664" s="195"/>
      <c r="I664" s="195"/>
      <c r="J664" s="195"/>
      <c r="K664" s="195"/>
      <c r="L664" s="195"/>
      <c r="M664" s="195"/>
      <c r="N664" s="195"/>
      <c r="O664" s="195"/>
    </row>
    <row r="665" spans="2:15" ht="12.75">
      <c r="B665" s="194"/>
      <c r="C665" s="195"/>
      <c r="D665" s="195"/>
      <c r="E665" s="195"/>
      <c r="F665" s="195"/>
      <c r="G665" s="195"/>
      <c r="H665" s="195"/>
      <c r="I665" s="195"/>
      <c r="J665" s="195"/>
      <c r="K665" s="195"/>
      <c r="L665" s="195"/>
      <c r="M665" s="195"/>
      <c r="N665" s="195"/>
      <c r="O665" s="195"/>
    </row>
    <row r="666" spans="2:15" ht="12.75">
      <c r="B666" s="194"/>
      <c r="C666" s="195"/>
      <c r="D666" s="195"/>
      <c r="E666" s="195"/>
      <c r="F666" s="195"/>
      <c r="G666" s="195"/>
      <c r="H666" s="195"/>
      <c r="I666" s="195"/>
      <c r="J666" s="195"/>
      <c r="K666" s="195"/>
      <c r="L666" s="195"/>
      <c r="M666" s="195"/>
      <c r="N666" s="195"/>
      <c r="O666" s="195"/>
    </row>
    <row r="667" spans="2:15" ht="12.75">
      <c r="B667" s="194"/>
      <c r="C667" s="195"/>
      <c r="D667" s="195"/>
      <c r="E667" s="195"/>
      <c r="F667" s="195"/>
      <c r="G667" s="195"/>
      <c r="H667" s="195"/>
      <c r="I667" s="195"/>
      <c r="J667" s="195"/>
      <c r="K667" s="195"/>
      <c r="L667" s="195"/>
      <c r="M667" s="195"/>
      <c r="N667" s="195"/>
      <c r="O667" s="195"/>
    </row>
    <row r="668" spans="2:15" ht="12.75">
      <c r="B668" s="194"/>
      <c r="C668" s="195"/>
      <c r="D668" s="195"/>
      <c r="E668" s="195"/>
      <c r="F668" s="195"/>
      <c r="G668" s="195"/>
      <c r="H668" s="195"/>
      <c r="I668" s="195"/>
      <c r="J668" s="195"/>
      <c r="K668" s="195"/>
      <c r="L668" s="195"/>
      <c r="M668" s="195"/>
      <c r="N668" s="195"/>
      <c r="O668" s="195"/>
    </row>
    <row r="669" spans="2:15" ht="12.75">
      <c r="B669" s="194"/>
      <c r="C669" s="195"/>
      <c r="D669" s="195"/>
      <c r="E669" s="195"/>
      <c r="F669" s="195"/>
      <c r="G669" s="195"/>
      <c r="H669" s="195"/>
      <c r="I669" s="195"/>
      <c r="J669" s="195"/>
      <c r="K669" s="195"/>
      <c r="L669" s="195"/>
      <c r="M669" s="195"/>
      <c r="N669" s="195"/>
      <c r="O669" s="195"/>
    </row>
    <row r="670" spans="2:15" ht="12.75">
      <c r="B670" s="194"/>
      <c r="C670" s="195"/>
      <c r="D670" s="195"/>
      <c r="E670" s="195"/>
      <c r="F670" s="195"/>
      <c r="G670" s="195"/>
      <c r="H670" s="195"/>
      <c r="I670" s="195"/>
      <c r="J670" s="195"/>
      <c r="K670" s="195"/>
      <c r="L670" s="195"/>
      <c r="M670" s="195"/>
      <c r="N670" s="195"/>
      <c r="O670" s="195"/>
    </row>
    <row r="671" spans="2:15" ht="12.75">
      <c r="B671" s="194"/>
      <c r="C671" s="195"/>
      <c r="D671" s="195"/>
      <c r="E671" s="195"/>
      <c r="F671" s="195"/>
      <c r="G671" s="195"/>
      <c r="H671" s="195"/>
      <c r="I671" s="195"/>
      <c r="J671" s="195"/>
      <c r="K671" s="195"/>
      <c r="L671" s="195"/>
      <c r="M671" s="195"/>
      <c r="N671" s="195"/>
      <c r="O671" s="195"/>
    </row>
    <row r="672" spans="2:15" ht="12.75">
      <c r="B672" s="194"/>
      <c r="C672" s="195"/>
      <c r="D672" s="195"/>
      <c r="E672" s="195"/>
      <c r="F672" s="195"/>
      <c r="G672" s="195"/>
      <c r="H672" s="195"/>
      <c r="I672" s="195"/>
      <c r="J672" s="195"/>
      <c r="K672" s="195"/>
      <c r="L672" s="195"/>
      <c r="M672" s="195"/>
      <c r="N672" s="195"/>
      <c r="O672" s="195"/>
    </row>
    <row r="673" spans="2:15" ht="12.75">
      <c r="B673" s="194"/>
      <c r="C673" s="195"/>
      <c r="D673" s="195"/>
      <c r="E673" s="195"/>
      <c r="F673" s="195"/>
      <c r="G673" s="195"/>
      <c r="H673" s="195"/>
      <c r="I673" s="195"/>
      <c r="J673" s="195"/>
      <c r="K673" s="195"/>
      <c r="L673" s="195"/>
      <c r="M673" s="195"/>
      <c r="N673" s="195"/>
      <c r="O673" s="195"/>
    </row>
    <row r="674" spans="2:15" ht="12.75">
      <c r="B674" s="194"/>
      <c r="C674" s="195"/>
      <c r="D674" s="195"/>
      <c r="E674" s="195"/>
      <c r="F674" s="195"/>
      <c r="G674" s="195"/>
      <c r="H674" s="195"/>
      <c r="I674" s="195"/>
      <c r="J674" s="195"/>
      <c r="K674" s="195"/>
      <c r="L674" s="195"/>
      <c r="M674" s="195"/>
      <c r="N674" s="195"/>
      <c r="O674" s="195"/>
    </row>
    <row r="675" spans="2:15" ht="12.75">
      <c r="B675" s="194"/>
      <c r="C675" s="195"/>
      <c r="D675" s="195"/>
      <c r="E675" s="195"/>
      <c r="F675" s="195"/>
      <c r="G675" s="195"/>
      <c r="H675" s="195"/>
      <c r="I675" s="195"/>
      <c r="J675" s="195"/>
      <c r="K675" s="195"/>
      <c r="L675" s="195"/>
      <c r="M675" s="195"/>
      <c r="N675" s="195"/>
      <c r="O675" s="195"/>
    </row>
    <row r="676" spans="2:15" ht="12.75">
      <c r="B676" s="194"/>
      <c r="C676" s="195"/>
      <c r="D676" s="195"/>
      <c r="E676" s="195"/>
      <c r="F676" s="195"/>
      <c r="G676" s="195"/>
      <c r="H676" s="195"/>
      <c r="I676" s="195"/>
      <c r="J676" s="195"/>
      <c r="K676" s="195"/>
      <c r="L676" s="195"/>
      <c r="M676" s="195"/>
      <c r="N676" s="195"/>
      <c r="O676" s="195"/>
    </row>
    <row r="677" spans="2:15" ht="12.75">
      <c r="B677" s="194"/>
      <c r="C677" s="195"/>
      <c r="D677" s="195"/>
      <c r="E677" s="195"/>
      <c r="F677" s="195"/>
      <c r="G677" s="195"/>
      <c r="H677" s="195"/>
      <c r="I677" s="195"/>
      <c r="J677" s="195"/>
      <c r="K677" s="195"/>
      <c r="L677" s="195"/>
      <c r="M677" s="195"/>
      <c r="N677" s="195"/>
      <c r="O677" s="195"/>
    </row>
    <row r="678" spans="2:15" ht="12.75">
      <c r="B678" s="194"/>
      <c r="C678" s="195"/>
      <c r="D678" s="195"/>
      <c r="E678" s="195"/>
      <c r="F678" s="195"/>
      <c r="G678" s="195"/>
      <c r="H678" s="195"/>
      <c r="I678" s="195"/>
      <c r="J678" s="195"/>
      <c r="K678" s="195"/>
      <c r="L678" s="195"/>
      <c r="M678" s="195"/>
      <c r="N678" s="195"/>
      <c r="O678" s="195"/>
    </row>
    <row r="679" spans="2:15" ht="12.75">
      <c r="B679" s="194"/>
      <c r="C679" s="195"/>
      <c r="D679" s="195"/>
      <c r="E679" s="195"/>
      <c r="F679" s="195"/>
      <c r="G679" s="195"/>
      <c r="H679" s="195"/>
      <c r="I679" s="195"/>
      <c r="J679" s="195"/>
      <c r="K679" s="195"/>
      <c r="L679" s="195"/>
      <c r="M679" s="195"/>
      <c r="N679" s="195"/>
      <c r="O679" s="195"/>
    </row>
    <row r="680" spans="2:15" ht="12.75">
      <c r="B680" s="194"/>
      <c r="C680" s="195"/>
      <c r="D680" s="195"/>
      <c r="E680" s="195"/>
      <c r="F680" s="195"/>
      <c r="G680" s="195"/>
      <c r="H680" s="195"/>
      <c r="I680" s="195"/>
      <c r="J680" s="195"/>
      <c r="K680" s="195"/>
      <c r="L680" s="195"/>
      <c r="M680" s="195"/>
      <c r="N680" s="195"/>
      <c r="O680" s="195"/>
    </row>
    <row r="681" spans="2:15" ht="12.75">
      <c r="B681" s="194"/>
      <c r="C681" s="195"/>
      <c r="D681" s="195"/>
      <c r="E681" s="195"/>
      <c r="F681" s="195"/>
      <c r="G681" s="195"/>
      <c r="H681" s="195"/>
      <c r="I681" s="195"/>
      <c r="J681" s="195"/>
      <c r="K681" s="195"/>
      <c r="L681" s="195"/>
      <c r="M681" s="195"/>
      <c r="N681" s="195"/>
      <c r="O681" s="195"/>
    </row>
    <row r="682" spans="2:15" ht="12.75">
      <c r="B682" s="194"/>
      <c r="C682" s="195"/>
      <c r="D682" s="195"/>
      <c r="E682" s="195"/>
      <c r="F682" s="195"/>
      <c r="G682" s="195"/>
      <c r="H682" s="195"/>
      <c r="I682" s="195"/>
      <c r="J682" s="195"/>
      <c r="K682" s="195"/>
      <c r="L682" s="195"/>
      <c r="M682" s="195"/>
      <c r="N682" s="195"/>
      <c r="O682" s="195"/>
    </row>
    <row r="683" spans="2:15" ht="12.75">
      <c r="B683" s="194"/>
      <c r="C683" s="195"/>
      <c r="D683" s="195"/>
      <c r="E683" s="195"/>
      <c r="F683" s="195"/>
      <c r="G683" s="195"/>
      <c r="H683" s="195"/>
      <c r="I683" s="195"/>
      <c r="J683" s="195"/>
      <c r="K683" s="195"/>
      <c r="L683" s="195"/>
      <c r="M683" s="195"/>
      <c r="N683" s="195"/>
      <c r="O683" s="195"/>
    </row>
    <row r="684" spans="2:15" ht="12.75">
      <c r="B684" s="194"/>
      <c r="C684" s="195"/>
      <c r="D684" s="195"/>
      <c r="E684" s="195"/>
      <c r="F684" s="195"/>
      <c r="G684" s="195"/>
      <c r="H684" s="195"/>
      <c r="I684" s="195"/>
      <c r="J684" s="195"/>
      <c r="K684" s="195"/>
      <c r="L684" s="195"/>
      <c r="M684" s="195"/>
      <c r="N684" s="195"/>
      <c r="O684" s="195"/>
    </row>
    <row r="685" spans="2:15" ht="12.75">
      <c r="B685" s="194"/>
      <c r="C685" s="195"/>
      <c r="D685" s="195"/>
      <c r="E685" s="195"/>
      <c r="F685" s="195"/>
      <c r="G685" s="195"/>
      <c r="H685" s="195"/>
      <c r="I685" s="195"/>
      <c r="J685" s="195"/>
      <c r="K685" s="195"/>
      <c r="L685" s="195"/>
      <c r="M685" s="195"/>
      <c r="N685" s="195"/>
      <c r="O685" s="195"/>
    </row>
    <row r="686" spans="2:15" ht="12.75">
      <c r="B686" s="194"/>
      <c r="C686" s="195"/>
      <c r="D686" s="195"/>
      <c r="E686" s="195"/>
      <c r="F686" s="195"/>
      <c r="G686" s="195"/>
      <c r="H686" s="195"/>
      <c r="I686" s="195"/>
      <c r="J686" s="195"/>
      <c r="K686" s="195"/>
      <c r="L686" s="195"/>
      <c r="M686" s="195"/>
      <c r="N686" s="195"/>
      <c r="O686" s="195"/>
    </row>
    <row r="687" spans="2:15" ht="12.75">
      <c r="B687" s="194"/>
      <c r="C687" s="195"/>
      <c r="D687" s="195"/>
      <c r="E687" s="195"/>
      <c r="F687" s="195"/>
      <c r="G687" s="195"/>
      <c r="H687" s="195"/>
      <c r="I687" s="195"/>
      <c r="J687" s="195"/>
      <c r="K687" s="195"/>
      <c r="L687" s="195"/>
      <c r="M687" s="195"/>
      <c r="N687" s="195"/>
      <c r="O687" s="195"/>
    </row>
    <row r="688" spans="2:15" ht="12.75">
      <c r="B688" s="194"/>
      <c r="C688" s="195"/>
      <c r="D688" s="195"/>
      <c r="E688" s="195"/>
      <c r="F688" s="195"/>
      <c r="G688" s="195"/>
      <c r="H688" s="195"/>
      <c r="I688" s="195"/>
      <c r="J688" s="195"/>
      <c r="K688" s="195"/>
      <c r="L688" s="195"/>
      <c r="M688" s="195"/>
      <c r="N688" s="195"/>
      <c r="O688" s="195"/>
    </row>
    <row r="689" spans="2:15" ht="12.75">
      <c r="B689" s="194"/>
      <c r="C689" s="195"/>
      <c r="D689" s="195"/>
      <c r="E689" s="195"/>
      <c r="F689" s="195"/>
      <c r="G689" s="195"/>
      <c r="H689" s="195"/>
      <c r="I689" s="195"/>
      <c r="J689" s="195"/>
      <c r="K689" s="195"/>
      <c r="L689" s="195"/>
      <c r="M689" s="195"/>
      <c r="N689" s="195"/>
      <c r="O689" s="195"/>
    </row>
    <row r="690" spans="2:15" ht="12.75">
      <c r="B690" s="194"/>
      <c r="C690" s="195"/>
      <c r="D690" s="195"/>
      <c r="E690" s="195"/>
      <c r="F690" s="195"/>
      <c r="G690" s="195"/>
      <c r="H690" s="195"/>
      <c r="I690" s="195"/>
      <c r="J690" s="195"/>
      <c r="K690" s="195"/>
      <c r="L690" s="195"/>
      <c r="M690" s="195"/>
      <c r="N690" s="195"/>
      <c r="O690" s="195"/>
    </row>
    <row r="691" spans="2:15" ht="12.75">
      <c r="B691" s="194"/>
      <c r="C691" s="195"/>
      <c r="D691" s="195"/>
      <c r="E691" s="195"/>
      <c r="F691" s="195"/>
      <c r="G691" s="195"/>
      <c r="H691" s="195"/>
      <c r="I691" s="195"/>
      <c r="J691" s="195"/>
      <c r="K691" s="195"/>
      <c r="L691" s="195"/>
      <c r="M691" s="195"/>
      <c r="N691" s="195"/>
      <c r="O691" s="195"/>
    </row>
    <row r="692" spans="2:15" ht="12.75">
      <c r="B692" s="194"/>
      <c r="C692" s="195"/>
      <c r="D692" s="195"/>
      <c r="E692" s="195"/>
      <c r="F692" s="195"/>
      <c r="G692" s="195"/>
      <c r="H692" s="195"/>
      <c r="I692" s="195"/>
      <c r="J692" s="195"/>
      <c r="K692" s="195"/>
      <c r="L692" s="195"/>
      <c r="M692" s="195"/>
      <c r="N692" s="195"/>
      <c r="O692" s="195"/>
    </row>
    <row r="693" spans="2:15" ht="12.75">
      <c r="B693" s="194"/>
      <c r="C693" s="195"/>
      <c r="D693" s="195"/>
      <c r="E693" s="195"/>
      <c r="F693" s="195"/>
      <c r="G693" s="195"/>
      <c r="H693" s="195"/>
      <c r="I693" s="195"/>
      <c r="J693" s="195"/>
      <c r="K693" s="195"/>
      <c r="L693" s="195"/>
      <c r="M693" s="195"/>
      <c r="N693" s="195"/>
      <c r="O693" s="195"/>
    </row>
    <row r="694" spans="2:15" ht="12.75">
      <c r="B694" s="194"/>
      <c r="C694" s="195"/>
      <c r="D694" s="195"/>
      <c r="E694" s="195"/>
      <c r="F694" s="195"/>
      <c r="G694" s="195"/>
      <c r="H694" s="195"/>
      <c r="I694" s="195"/>
      <c r="J694" s="195"/>
      <c r="K694" s="195"/>
      <c r="L694" s="195"/>
      <c r="M694" s="195"/>
      <c r="N694" s="195"/>
      <c r="O694" s="195"/>
    </row>
    <row r="695" spans="2:15" ht="12.75">
      <c r="B695" s="194"/>
      <c r="C695" s="195"/>
      <c r="D695" s="195"/>
      <c r="E695" s="195"/>
      <c r="F695" s="195"/>
      <c r="G695" s="195"/>
      <c r="H695" s="195"/>
      <c r="I695" s="195"/>
      <c r="J695" s="195"/>
      <c r="K695" s="195"/>
      <c r="L695" s="195"/>
      <c r="M695" s="195"/>
      <c r="N695" s="195"/>
      <c r="O695" s="195"/>
    </row>
    <row r="696" spans="2:15" ht="12.75">
      <c r="B696" s="194"/>
      <c r="C696" s="195"/>
      <c r="D696" s="195"/>
      <c r="E696" s="195"/>
      <c r="F696" s="195"/>
      <c r="G696" s="195"/>
      <c r="H696" s="195"/>
      <c r="I696" s="195"/>
      <c r="J696" s="195"/>
      <c r="K696" s="195"/>
      <c r="L696" s="195"/>
      <c r="M696" s="195"/>
      <c r="N696" s="195"/>
      <c r="O696" s="195"/>
    </row>
    <row r="697" spans="2:15" ht="12.75">
      <c r="B697" s="194"/>
      <c r="C697" s="195"/>
      <c r="D697" s="195"/>
      <c r="E697" s="195"/>
      <c r="F697" s="195"/>
      <c r="G697" s="195"/>
      <c r="H697" s="195"/>
      <c r="I697" s="195"/>
      <c r="J697" s="195"/>
      <c r="K697" s="195"/>
      <c r="L697" s="195"/>
      <c r="M697" s="195"/>
      <c r="N697" s="195"/>
      <c r="O697" s="195"/>
    </row>
    <row r="698" spans="2:15" ht="12.75">
      <c r="B698" s="194"/>
      <c r="C698" s="195"/>
      <c r="D698" s="195"/>
      <c r="E698" s="195"/>
      <c r="F698" s="195"/>
      <c r="G698" s="195"/>
      <c r="H698" s="195"/>
      <c r="I698" s="195"/>
      <c r="J698" s="195"/>
      <c r="K698" s="195"/>
      <c r="L698" s="195"/>
      <c r="M698" s="195"/>
      <c r="N698" s="195"/>
      <c r="O698" s="195"/>
    </row>
    <row r="699" spans="2:15" ht="12.75">
      <c r="B699" s="194"/>
      <c r="C699" s="195"/>
      <c r="D699" s="195"/>
      <c r="E699" s="195"/>
      <c r="F699" s="195"/>
      <c r="G699" s="195"/>
      <c r="H699" s="195"/>
      <c r="I699" s="195"/>
      <c r="J699" s="195"/>
      <c r="K699" s="195"/>
      <c r="L699" s="195"/>
      <c r="M699" s="195"/>
      <c r="N699" s="195"/>
      <c r="O699" s="195"/>
    </row>
    <row r="700" spans="2:15" ht="12.75">
      <c r="B700" s="194"/>
      <c r="C700" s="195"/>
      <c r="D700" s="195"/>
      <c r="E700" s="195"/>
      <c r="F700" s="195"/>
      <c r="G700" s="195"/>
      <c r="H700" s="195"/>
      <c r="I700" s="195"/>
      <c r="J700" s="195"/>
      <c r="K700" s="195"/>
      <c r="L700" s="195"/>
      <c r="M700" s="195"/>
      <c r="N700" s="195"/>
      <c r="O700" s="195"/>
    </row>
    <row r="701" spans="2:15" ht="12.75">
      <c r="B701" s="194"/>
      <c r="C701" s="195"/>
      <c r="D701" s="195"/>
      <c r="E701" s="195"/>
      <c r="F701" s="195"/>
      <c r="G701" s="195"/>
      <c r="H701" s="195"/>
      <c r="I701" s="195"/>
      <c r="J701" s="195"/>
      <c r="K701" s="195"/>
      <c r="L701" s="195"/>
      <c r="M701" s="195"/>
      <c r="N701" s="195"/>
      <c r="O701" s="195"/>
    </row>
    <row r="702" spans="2:15" ht="12.75">
      <c r="B702" s="194"/>
      <c r="C702" s="195"/>
      <c r="D702" s="195"/>
      <c r="E702" s="195"/>
      <c r="F702" s="195"/>
      <c r="G702" s="195"/>
      <c r="H702" s="195"/>
      <c r="I702" s="195"/>
      <c r="J702" s="195"/>
      <c r="K702" s="195"/>
      <c r="L702" s="195"/>
      <c r="M702" s="195"/>
      <c r="N702" s="195"/>
      <c r="O702" s="195"/>
    </row>
    <row r="703" spans="2:15" ht="12.75">
      <c r="B703" s="194"/>
      <c r="C703" s="195"/>
      <c r="D703" s="195"/>
      <c r="E703" s="195"/>
      <c r="F703" s="195"/>
      <c r="G703" s="195"/>
      <c r="H703" s="195"/>
      <c r="I703" s="195"/>
      <c r="J703" s="195"/>
      <c r="K703" s="195"/>
      <c r="L703" s="195"/>
      <c r="M703" s="195"/>
      <c r="N703" s="195"/>
      <c r="O703" s="195"/>
    </row>
    <row r="704" spans="2:15" ht="12.75">
      <c r="B704" s="194"/>
      <c r="C704" s="195"/>
      <c r="D704" s="195"/>
      <c r="E704" s="195"/>
      <c r="F704" s="195"/>
      <c r="G704" s="195"/>
      <c r="H704" s="195"/>
      <c r="I704" s="195"/>
      <c r="J704" s="195"/>
      <c r="K704" s="195"/>
      <c r="L704" s="195"/>
      <c r="M704" s="195"/>
      <c r="N704" s="195"/>
      <c r="O704" s="195"/>
    </row>
    <row r="705" spans="2:15" ht="12.75">
      <c r="B705" s="194"/>
      <c r="C705" s="195"/>
      <c r="D705" s="195"/>
      <c r="E705" s="195"/>
      <c r="F705" s="195"/>
      <c r="G705" s="195"/>
      <c r="H705" s="195"/>
      <c r="I705" s="195"/>
      <c r="J705" s="195"/>
      <c r="K705" s="195"/>
      <c r="L705" s="195"/>
      <c r="M705" s="195"/>
      <c r="N705" s="195"/>
      <c r="O705" s="195"/>
    </row>
    <row r="706" spans="2:15" ht="12.75">
      <c r="B706" s="194"/>
      <c r="C706" s="195"/>
      <c r="D706" s="195"/>
      <c r="E706" s="195"/>
      <c r="F706" s="195"/>
      <c r="G706" s="195"/>
      <c r="H706" s="195"/>
      <c r="I706" s="195"/>
      <c r="J706" s="195"/>
      <c r="K706" s="195"/>
      <c r="L706" s="195"/>
      <c r="M706" s="195"/>
      <c r="N706" s="195"/>
      <c r="O706" s="195"/>
    </row>
    <row r="707" spans="2:15" ht="12.75">
      <c r="B707" s="194"/>
      <c r="C707" s="195"/>
      <c r="D707" s="195"/>
      <c r="E707" s="195"/>
      <c r="F707" s="195"/>
      <c r="G707" s="195"/>
      <c r="H707" s="195"/>
      <c r="I707" s="195"/>
      <c r="J707" s="195"/>
      <c r="K707" s="195"/>
      <c r="L707" s="195"/>
      <c r="M707" s="195"/>
      <c r="N707" s="195"/>
      <c r="O707" s="195"/>
    </row>
    <row r="708" spans="2:15" ht="12.75">
      <c r="B708" s="194"/>
      <c r="C708" s="195"/>
      <c r="D708" s="195"/>
      <c r="E708" s="195"/>
      <c r="F708" s="195"/>
      <c r="G708" s="195"/>
      <c r="H708" s="195"/>
      <c r="I708" s="195"/>
      <c r="J708" s="195"/>
      <c r="K708" s="195"/>
      <c r="L708" s="195"/>
      <c r="M708" s="195"/>
      <c r="N708" s="195"/>
      <c r="O708" s="195"/>
    </row>
    <row r="709" spans="2:15" ht="12.75">
      <c r="B709" s="194"/>
      <c r="C709" s="195"/>
      <c r="D709" s="195"/>
      <c r="E709" s="195"/>
      <c r="F709" s="195"/>
      <c r="G709" s="195"/>
      <c r="H709" s="195"/>
      <c r="I709" s="195"/>
      <c r="J709" s="195"/>
      <c r="K709" s="195"/>
      <c r="L709" s="195"/>
      <c r="M709" s="195"/>
      <c r="N709" s="195"/>
      <c r="O709" s="195"/>
    </row>
    <row r="710" spans="2:15" ht="12.75">
      <c r="B710" s="194"/>
      <c r="C710" s="195"/>
      <c r="D710" s="195"/>
      <c r="E710" s="195"/>
      <c r="F710" s="195"/>
      <c r="G710" s="195"/>
      <c r="H710" s="195"/>
      <c r="I710" s="195"/>
      <c r="J710" s="195"/>
      <c r="K710" s="195"/>
      <c r="L710" s="195"/>
      <c r="M710" s="195"/>
      <c r="N710" s="195"/>
      <c r="O710" s="195"/>
    </row>
    <row r="711" spans="2:15" ht="12.75">
      <c r="B711" s="194"/>
      <c r="C711" s="195"/>
      <c r="D711" s="195"/>
      <c r="E711" s="195"/>
      <c r="F711" s="195"/>
      <c r="G711" s="195"/>
      <c r="H711" s="195"/>
      <c r="I711" s="195"/>
      <c r="J711" s="195"/>
      <c r="K711" s="195"/>
      <c r="L711" s="195"/>
      <c r="M711" s="195"/>
      <c r="N711" s="195"/>
      <c r="O711" s="195"/>
    </row>
    <row r="712" spans="2:15" ht="12.75">
      <c r="B712" s="194"/>
      <c r="C712" s="195"/>
      <c r="D712" s="195"/>
      <c r="E712" s="195"/>
      <c r="F712" s="195"/>
      <c r="G712" s="195"/>
      <c r="H712" s="195"/>
      <c r="I712" s="195"/>
      <c r="J712" s="195"/>
      <c r="K712" s="195"/>
      <c r="L712" s="195"/>
      <c r="M712" s="195"/>
      <c r="N712" s="195"/>
      <c r="O712" s="195"/>
    </row>
    <row r="713" spans="2:15" ht="12.75">
      <c r="B713" s="194"/>
      <c r="C713" s="195"/>
      <c r="D713" s="195"/>
      <c r="E713" s="195"/>
      <c r="F713" s="195"/>
      <c r="G713" s="195"/>
      <c r="H713" s="195"/>
      <c r="I713" s="195"/>
      <c r="J713" s="195"/>
      <c r="K713" s="195"/>
      <c r="L713" s="195"/>
      <c r="M713" s="195"/>
      <c r="N713" s="195"/>
      <c r="O713" s="195"/>
    </row>
    <row r="714" spans="2:15" ht="12.75">
      <c r="B714" s="194"/>
      <c r="C714" s="195"/>
      <c r="D714" s="195"/>
      <c r="E714" s="195"/>
      <c r="F714" s="195"/>
      <c r="G714" s="195"/>
      <c r="H714" s="195"/>
      <c r="I714" s="195"/>
      <c r="J714" s="195"/>
      <c r="K714" s="195"/>
      <c r="L714" s="195"/>
      <c r="M714" s="195"/>
      <c r="N714" s="195"/>
      <c r="O714" s="195"/>
    </row>
    <row r="715" spans="2:15" ht="12.75">
      <c r="B715" s="194"/>
      <c r="C715" s="195"/>
      <c r="D715" s="195"/>
      <c r="E715" s="195"/>
      <c r="F715" s="195"/>
      <c r="G715" s="195"/>
      <c r="H715" s="195"/>
      <c r="I715" s="195"/>
      <c r="J715" s="195"/>
      <c r="K715" s="195"/>
      <c r="L715" s="195"/>
      <c r="M715" s="195"/>
      <c r="N715" s="195"/>
      <c r="O715" s="195"/>
    </row>
    <row r="716" spans="2:15" ht="12.75">
      <c r="B716" s="194"/>
      <c r="C716" s="195"/>
      <c r="D716" s="195"/>
      <c r="E716" s="195"/>
      <c r="F716" s="195"/>
      <c r="G716" s="195"/>
      <c r="H716" s="195"/>
      <c r="I716" s="195"/>
      <c r="J716" s="195"/>
      <c r="K716" s="195"/>
      <c r="L716" s="195"/>
      <c r="M716" s="195"/>
      <c r="N716" s="195"/>
      <c r="O716" s="195"/>
    </row>
    <row r="717" spans="2:15" ht="12.75">
      <c r="B717" s="194"/>
      <c r="C717" s="195"/>
      <c r="D717" s="195"/>
      <c r="E717" s="195"/>
      <c r="F717" s="195"/>
      <c r="G717" s="195"/>
      <c r="H717" s="195"/>
      <c r="I717" s="195"/>
      <c r="J717" s="195"/>
      <c r="K717" s="195"/>
      <c r="L717" s="195"/>
      <c r="M717" s="195"/>
      <c r="N717" s="195"/>
      <c r="O717" s="195"/>
    </row>
    <row r="718" spans="2:15" ht="12.75">
      <c r="B718" s="194"/>
      <c r="C718" s="195"/>
      <c r="D718" s="195"/>
      <c r="E718" s="195"/>
      <c r="F718" s="195"/>
      <c r="G718" s="195"/>
      <c r="H718" s="195"/>
      <c r="I718" s="195"/>
      <c r="J718" s="195"/>
      <c r="K718" s="195"/>
      <c r="L718" s="195"/>
      <c r="M718" s="195"/>
      <c r="N718" s="195"/>
      <c r="O718" s="195"/>
    </row>
    <row r="719" spans="2:15" ht="12.75">
      <c r="B719" s="194"/>
      <c r="C719" s="195"/>
      <c r="D719" s="195"/>
      <c r="E719" s="195"/>
      <c r="F719" s="195"/>
      <c r="G719" s="195"/>
      <c r="H719" s="195"/>
      <c r="I719" s="195"/>
      <c r="J719" s="195"/>
      <c r="K719" s="195"/>
      <c r="L719" s="195"/>
      <c r="M719" s="195"/>
      <c r="N719" s="195"/>
      <c r="O719" s="195"/>
    </row>
    <row r="720" spans="2:15" ht="12.75">
      <c r="B720" s="194"/>
      <c r="C720" s="195"/>
      <c r="D720" s="195"/>
      <c r="E720" s="195"/>
      <c r="F720" s="195"/>
      <c r="G720" s="195"/>
      <c r="H720" s="195"/>
      <c r="I720" s="195"/>
      <c r="J720" s="195"/>
      <c r="K720" s="195"/>
      <c r="L720" s="195"/>
      <c r="M720" s="195"/>
      <c r="N720" s="195"/>
      <c r="O720" s="195"/>
    </row>
    <row r="721" spans="2:15" ht="12.75">
      <c r="B721" s="194"/>
      <c r="C721" s="195"/>
      <c r="D721" s="195"/>
      <c r="E721" s="195"/>
      <c r="F721" s="195"/>
      <c r="G721" s="195"/>
      <c r="H721" s="195"/>
      <c r="I721" s="195"/>
      <c r="J721" s="195"/>
      <c r="K721" s="195"/>
      <c r="L721" s="195"/>
      <c r="M721" s="195"/>
      <c r="N721" s="195"/>
      <c r="O721" s="195"/>
    </row>
    <row r="722" spans="2:15" ht="12.75">
      <c r="B722" s="194"/>
      <c r="C722" s="195"/>
      <c r="D722" s="195"/>
      <c r="E722" s="195"/>
      <c r="F722" s="195"/>
      <c r="G722" s="195"/>
      <c r="H722" s="195"/>
      <c r="I722" s="195"/>
      <c r="J722" s="195"/>
      <c r="K722" s="195"/>
      <c r="L722" s="195"/>
      <c r="M722" s="195"/>
      <c r="N722" s="195"/>
      <c r="O722" s="195"/>
    </row>
    <row r="723" spans="2:15" ht="12.75">
      <c r="B723" s="194"/>
      <c r="C723" s="195"/>
      <c r="D723" s="195"/>
      <c r="E723" s="195"/>
      <c r="F723" s="195"/>
      <c r="G723" s="195"/>
      <c r="H723" s="195"/>
      <c r="I723" s="195"/>
      <c r="J723" s="195"/>
      <c r="K723" s="195"/>
      <c r="L723" s="195"/>
      <c r="M723" s="195"/>
      <c r="N723" s="195"/>
      <c r="O723" s="195"/>
    </row>
    <row r="724" spans="2:15" ht="12.75">
      <c r="B724" s="194"/>
      <c r="C724" s="195"/>
      <c r="D724" s="195"/>
      <c r="E724" s="195"/>
      <c r="F724" s="195"/>
      <c r="G724" s="195"/>
      <c r="H724" s="195"/>
      <c r="I724" s="195"/>
      <c r="J724" s="195"/>
      <c r="K724" s="195"/>
      <c r="L724" s="195"/>
      <c r="M724" s="195"/>
      <c r="N724" s="195"/>
      <c r="O724" s="195"/>
    </row>
    <row r="725" spans="2:15" ht="12.75">
      <c r="B725" s="194"/>
      <c r="C725" s="195"/>
      <c r="D725" s="195"/>
      <c r="E725" s="195"/>
      <c r="F725" s="195"/>
      <c r="G725" s="195"/>
      <c r="H725" s="195"/>
      <c r="I725" s="195"/>
      <c r="J725" s="195"/>
      <c r="K725" s="195"/>
      <c r="L725" s="195"/>
      <c r="M725" s="195"/>
      <c r="N725" s="195"/>
      <c r="O725" s="195"/>
    </row>
    <row r="726" spans="2:15" ht="12.75">
      <c r="B726" s="194"/>
      <c r="C726" s="195"/>
      <c r="D726" s="195"/>
      <c r="E726" s="195"/>
      <c r="F726" s="195"/>
      <c r="G726" s="195"/>
      <c r="H726" s="195"/>
      <c r="I726" s="195"/>
      <c r="J726" s="195"/>
      <c r="K726" s="195"/>
      <c r="L726" s="195"/>
      <c r="M726" s="195"/>
      <c r="N726" s="195"/>
      <c r="O726" s="195"/>
    </row>
    <row r="727" spans="2:15" ht="12.75">
      <c r="B727" s="194"/>
      <c r="C727" s="195"/>
      <c r="D727" s="195"/>
      <c r="E727" s="195"/>
      <c r="F727" s="195"/>
      <c r="G727" s="195"/>
      <c r="H727" s="195"/>
      <c r="I727" s="195"/>
      <c r="J727" s="195"/>
      <c r="K727" s="195"/>
      <c r="L727" s="195"/>
      <c r="M727" s="195"/>
      <c r="N727" s="195"/>
      <c r="O727" s="195"/>
    </row>
    <row r="728" spans="2:15" ht="12.75">
      <c r="B728" s="194"/>
      <c r="C728" s="195"/>
      <c r="D728" s="195"/>
      <c r="E728" s="195"/>
      <c r="F728" s="195"/>
      <c r="G728" s="195"/>
      <c r="H728" s="195"/>
      <c r="I728" s="195"/>
      <c r="J728" s="195"/>
      <c r="K728" s="195"/>
      <c r="L728" s="195"/>
      <c r="M728" s="195"/>
      <c r="N728" s="195"/>
      <c r="O728" s="195"/>
    </row>
    <row r="729" spans="2:15" ht="12.75">
      <c r="B729" s="194"/>
      <c r="C729" s="195"/>
      <c r="D729" s="195"/>
      <c r="E729" s="195"/>
      <c r="F729" s="195"/>
      <c r="G729" s="195"/>
      <c r="H729" s="195"/>
      <c r="I729" s="195"/>
      <c r="J729" s="195"/>
      <c r="K729" s="195"/>
      <c r="L729" s="195"/>
      <c r="M729" s="195"/>
      <c r="N729" s="195"/>
      <c r="O729" s="195"/>
    </row>
    <row r="730" spans="2:15" ht="12.75">
      <c r="B730" s="194"/>
      <c r="C730" s="195"/>
      <c r="D730" s="195"/>
      <c r="E730" s="195"/>
      <c r="F730" s="195"/>
      <c r="G730" s="195"/>
      <c r="H730" s="195"/>
      <c r="I730" s="195"/>
      <c r="J730" s="195"/>
      <c r="K730" s="195"/>
      <c r="L730" s="195"/>
      <c r="M730" s="195"/>
      <c r="N730" s="195"/>
      <c r="O730" s="195"/>
    </row>
    <row r="731" spans="2:15" ht="12.75">
      <c r="B731" s="194"/>
      <c r="C731" s="195"/>
      <c r="D731" s="195"/>
      <c r="E731" s="195"/>
      <c r="F731" s="195"/>
      <c r="G731" s="195"/>
      <c r="H731" s="195"/>
      <c r="I731" s="195"/>
      <c r="J731" s="195"/>
      <c r="K731" s="195"/>
      <c r="L731" s="195"/>
      <c r="M731" s="195"/>
      <c r="N731" s="195"/>
      <c r="O731" s="195"/>
    </row>
    <row r="732" spans="2:15" ht="12.75">
      <c r="B732" s="194"/>
      <c r="C732" s="195"/>
      <c r="D732" s="195"/>
      <c r="E732" s="195"/>
      <c r="F732" s="195"/>
      <c r="G732" s="195"/>
      <c r="H732" s="195"/>
      <c r="I732" s="195"/>
      <c r="J732" s="195"/>
      <c r="K732" s="195"/>
      <c r="L732" s="195"/>
      <c r="M732" s="195"/>
      <c r="N732" s="195"/>
      <c r="O732" s="195"/>
    </row>
    <row r="733" spans="2:15" ht="12.75">
      <c r="B733" s="194"/>
      <c r="C733" s="195"/>
      <c r="D733" s="195"/>
      <c r="E733" s="195"/>
      <c r="F733" s="195"/>
      <c r="G733" s="195"/>
      <c r="H733" s="195"/>
      <c r="I733" s="195"/>
      <c r="J733" s="195"/>
      <c r="K733" s="195"/>
      <c r="L733" s="195"/>
      <c r="M733" s="195"/>
      <c r="N733" s="195"/>
      <c r="O733" s="195"/>
    </row>
    <row r="734" spans="2:15" ht="12.75">
      <c r="B734" s="194"/>
      <c r="C734" s="195"/>
      <c r="D734" s="195"/>
      <c r="E734" s="195"/>
      <c r="F734" s="195"/>
      <c r="G734" s="195"/>
      <c r="H734" s="195"/>
      <c r="I734" s="195"/>
      <c r="J734" s="195"/>
      <c r="K734" s="195"/>
      <c r="L734" s="195"/>
      <c r="M734" s="195"/>
      <c r="N734" s="195"/>
      <c r="O734" s="195"/>
    </row>
    <row r="735" spans="2:15" ht="12.75">
      <c r="B735" s="194"/>
      <c r="C735" s="195"/>
      <c r="D735" s="195"/>
      <c r="E735" s="195"/>
      <c r="F735" s="195"/>
      <c r="G735" s="195"/>
      <c r="H735" s="195"/>
      <c r="I735" s="195"/>
      <c r="J735" s="195"/>
      <c r="K735" s="195"/>
      <c r="L735" s="195"/>
      <c r="M735" s="195"/>
      <c r="N735" s="195"/>
      <c r="O735" s="195"/>
    </row>
    <row r="736" spans="2:15" ht="12.75">
      <c r="B736" s="194"/>
      <c r="C736" s="195"/>
      <c r="D736" s="195"/>
      <c r="E736" s="195"/>
      <c r="F736" s="195"/>
      <c r="G736" s="195"/>
      <c r="H736" s="195"/>
      <c r="I736" s="195"/>
      <c r="J736" s="195"/>
      <c r="K736" s="195"/>
      <c r="L736" s="195"/>
      <c r="M736" s="195"/>
      <c r="N736" s="195"/>
      <c r="O736" s="195"/>
    </row>
    <row r="737" spans="2:15" ht="12.75">
      <c r="B737" s="194"/>
      <c r="C737" s="195"/>
      <c r="D737" s="195"/>
      <c r="E737" s="195"/>
      <c r="F737" s="195"/>
      <c r="G737" s="195"/>
      <c r="H737" s="195"/>
      <c r="I737" s="195"/>
      <c r="J737" s="195"/>
      <c r="K737" s="195"/>
      <c r="L737" s="195"/>
      <c r="M737" s="195"/>
      <c r="N737" s="195"/>
      <c r="O737" s="195"/>
    </row>
    <row r="738" spans="2:15" ht="12.75">
      <c r="B738" s="194"/>
      <c r="C738" s="195"/>
      <c r="D738" s="195"/>
      <c r="E738" s="195"/>
      <c r="F738" s="195"/>
      <c r="G738" s="195"/>
      <c r="H738" s="195"/>
      <c r="I738" s="195"/>
      <c r="J738" s="195"/>
      <c r="K738" s="195"/>
      <c r="L738" s="195"/>
      <c r="M738" s="195"/>
      <c r="N738" s="195"/>
      <c r="O738" s="195"/>
    </row>
    <row r="739" spans="2:15" ht="12.75">
      <c r="B739" s="194"/>
      <c r="C739" s="195"/>
      <c r="D739" s="195"/>
      <c r="E739" s="195"/>
      <c r="F739" s="195"/>
      <c r="G739" s="195"/>
      <c r="H739" s="195"/>
      <c r="I739" s="195"/>
      <c r="J739" s="195"/>
      <c r="K739" s="195"/>
      <c r="L739" s="195"/>
      <c r="M739" s="195"/>
      <c r="N739" s="195"/>
      <c r="O739" s="195"/>
    </row>
    <row r="740" spans="2:15" ht="12.75">
      <c r="B740" s="194"/>
      <c r="C740" s="195"/>
      <c r="D740" s="195"/>
      <c r="E740" s="195"/>
      <c r="F740" s="195"/>
      <c r="G740" s="195"/>
      <c r="H740" s="195"/>
      <c r="I740" s="195"/>
      <c r="J740" s="195"/>
      <c r="K740" s="195"/>
      <c r="L740" s="195"/>
      <c r="M740" s="195"/>
      <c r="N740" s="195"/>
      <c r="O740" s="195"/>
    </row>
    <row r="741" spans="2:15" ht="12.75">
      <c r="B741" s="194"/>
      <c r="C741" s="195"/>
      <c r="D741" s="195"/>
      <c r="E741" s="195"/>
      <c r="F741" s="195"/>
      <c r="G741" s="195"/>
      <c r="H741" s="195"/>
      <c r="I741" s="195"/>
      <c r="J741" s="195"/>
      <c r="K741" s="195"/>
      <c r="L741" s="195"/>
      <c r="M741" s="195"/>
      <c r="N741" s="195"/>
      <c r="O741" s="195"/>
    </row>
    <row r="742" spans="2:15" ht="12.75">
      <c r="B742" s="194"/>
      <c r="C742" s="195"/>
      <c r="D742" s="195"/>
      <c r="E742" s="195"/>
      <c r="F742" s="195"/>
      <c r="G742" s="195"/>
      <c r="H742" s="195"/>
      <c r="I742" s="195"/>
      <c r="J742" s="195"/>
      <c r="K742" s="195"/>
      <c r="L742" s="195"/>
      <c r="M742" s="195"/>
      <c r="N742" s="195"/>
      <c r="O742" s="195"/>
    </row>
    <row r="743" spans="2:15" ht="12.75">
      <c r="B743" s="194"/>
      <c r="C743" s="195"/>
      <c r="D743" s="195"/>
      <c r="E743" s="195"/>
      <c r="F743" s="195"/>
      <c r="G743" s="195"/>
      <c r="H743" s="195"/>
      <c r="I743" s="195"/>
      <c r="J743" s="195"/>
      <c r="K743" s="195"/>
      <c r="L743" s="195"/>
      <c r="M743" s="195"/>
      <c r="N743" s="195"/>
      <c r="O743" s="195"/>
    </row>
    <row r="744" spans="2:15" ht="12.75">
      <c r="B744" s="194"/>
      <c r="C744" s="195"/>
      <c r="D744" s="195"/>
      <c r="E744" s="195"/>
      <c r="F744" s="195"/>
      <c r="G744" s="195"/>
      <c r="H744" s="195"/>
      <c r="I744" s="195"/>
      <c r="J744" s="195"/>
      <c r="K744" s="195"/>
      <c r="L744" s="195"/>
      <c r="M744" s="195"/>
      <c r="N744" s="195"/>
      <c r="O744" s="195"/>
    </row>
    <row r="745" spans="2:15" ht="12.75">
      <c r="B745" s="194"/>
      <c r="C745" s="195"/>
      <c r="D745" s="195"/>
      <c r="E745" s="195"/>
      <c r="F745" s="195"/>
      <c r="G745" s="195"/>
      <c r="H745" s="195"/>
      <c r="I745" s="195"/>
      <c r="J745" s="195"/>
      <c r="K745" s="195"/>
      <c r="L745" s="195"/>
      <c r="M745" s="195"/>
      <c r="N745" s="195"/>
      <c r="O745" s="195"/>
    </row>
    <row r="746" spans="2:15" ht="12.75">
      <c r="B746" s="194"/>
      <c r="C746" s="195"/>
      <c r="D746" s="195"/>
      <c r="E746" s="195"/>
      <c r="F746" s="195"/>
      <c r="G746" s="195"/>
      <c r="H746" s="195"/>
      <c r="I746" s="195"/>
      <c r="J746" s="195"/>
      <c r="K746" s="195"/>
      <c r="L746" s="195"/>
      <c r="M746" s="195"/>
      <c r="N746" s="195"/>
      <c r="O746" s="195"/>
    </row>
    <row r="747" spans="2:15" ht="12.75">
      <c r="B747" s="194"/>
      <c r="C747" s="195"/>
      <c r="D747" s="195"/>
      <c r="E747" s="195"/>
      <c r="F747" s="195"/>
      <c r="G747" s="195"/>
      <c r="H747" s="195"/>
      <c r="I747" s="195"/>
      <c r="J747" s="195"/>
      <c r="K747" s="195"/>
      <c r="L747" s="195"/>
      <c r="M747" s="195"/>
      <c r="N747" s="195"/>
      <c r="O747" s="195"/>
    </row>
    <row r="748" spans="2:15" ht="12.75">
      <c r="B748" s="194"/>
      <c r="C748" s="195"/>
      <c r="D748" s="195"/>
      <c r="E748" s="195"/>
      <c r="F748" s="195"/>
      <c r="G748" s="195"/>
      <c r="H748" s="195"/>
      <c r="I748" s="195"/>
      <c r="J748" s="195"/>
      <c r="K748" s="195"/>
      <c r="L748" s="195"/>
      <c r="M748" s="195"/>
      <c r="N748" s="195"/>
      <c r="O748" s="195"/>
    </row>
    <row r="749" spans="2:15" ht="12.75">
      <c r="B749" s="194"/>
      <c r="C749" s="195"/>
      <c r="D749" s="195"/>
      <c r="E749" s="195"/>
      <c r="F749" s="195"/>
      <c r="G749" s="195"/>
      <c r="H749" s="195"/>
      <c r="I749" s="195"/>
      <c r="J749" s="195"/>
      <c r="K749" s="195"/>
      <c r="L749" s="195"/>
      <c r="M749" s="195"/>
      <c r="N749" s="195"/>
      <c r="O749" s="195"/>
    </row>
    <row r="750" spans="2:15" ht="12.75">
      <c r="B750" s="194"/>
      <c r="C750" s="195"/>
      <c r="D750" s="195"/>
      <c r="E750" s="195"/>
      <c r="F750" s="195"/>
      <c r="G750" s="195"/>
      <c r="H750" s="195"/>
      <c r="I750" s="195"/>
      <c r="J750" s="195"/>
      <c r="K750" s="195"/>
      <c r="L750" s="195"/>
      <c r="M750" s="195"/>
      <c r="N750" s="195"/>
      <c r="O750" s="195"/>
    </row>
    <row r="751" spans="2:15" ht="12.75">
      <c r="B751" s="194"/>
      <c r="C751" s="195"/>
      <c r="D751" s="195"/>
      <c r="E751" s="195"/>
      <c r="F751" s="195"/>
      <c r="G751" s="195"/>
      <c r="H751" s="195"/>
      <c r="I751" s="195"/>
      <c r="J751" s="195"/>
      <c r="K751" s="195"/>
      <c r="L751" s="195"/>
      <c r="M751" s="195"/>
      <c r="N751" s="195"/>
      <c r="O751" s="195"/>
    </row>
    <row r="752" spans="2:15" ht="12.75">
      <c r="B752" s="194"/>
      <c r="C752" s="195"/>
      <c r="D752" s="195"/>
      <c r="E752" s="195"/>
      <c r="F752" s="195"/>
      <c r="G752" s="195"/>
      <c r="H752" s="195"/>
      <c r="I752" s="195"/>
      <c r="J752" s="195"/>
      <c r="K752" s="195"/>
      <c r="L752" s="195"/>
      <c r="M752" s="195"/>
      <c r="N752" s="195"/>
      <c r="O752" s="195"/>
    </row>
    <row r="753" spans="2:15" ht="12.75">
      <c r="B753" s="194"/>
      <c r="C753" s="195"/>
      <c r="D753" s="195"/>
      <c r="E753" s="195"/>
      <c r="F753" s="195"/>
      <c r="G753" s="195"/>
      <c r="H753" s="195"/>
      <c r="I753" s="195"/>
      <c r="J753" s="195"/>
      <c r="K753" s="195"/>
      <c r="L753" s="195"/>
      <c r="M753" s="195"/>
      <c r="N753" s="195"/>
      <c r="O753" s="195"/>
    </row>
    <row r="754" spans="2:15" ht="12.75">
      <c r="B754" s="194"/>
      <c r="C754" s="195"/>
      <c r="D754" s="195"/>
      <c r="E754" s="195"/>
      <c r="F754" s="195"/>
      <c r="G754" s="195"/>
      <c r="H754" s="195"/>
      <c r="I754" s="195"/>
      <c r="J754" s="195"/>
      <c r="K754" s="195"/>
      <c r="L754" s="195"/>
      <c r="M754" s="195"/>
      <c r="N754" s="195"/>
      <c r="O754" s="195"/>
    </row>
    <row r="755" spans="2:15" ht="12.75">
      <c r="B755" s="194"/>
      <c r="C755" s="195"/>
      <c r="D755" s="195"/>
      <c r="E755" s="195"/>
      <c r="F755" s="195"/>
      <c r="G755" s="195"/>
      <c r="H755" s="195"/>
      <c r="I755" s="195"/>
      <c r="J755" s="195"/>
      <c r="K755" s="195"/>
      <c r="L755" s="195"/>
      <c r="M755" s="195"/>
      <c r="N755" s="195"/>
      <c r="O755" s="195"/>
    </row>
    <row r="756" spans="2:15" ht="12.75">
      <c r="B756" s="194"/>
      <c r="C756" s="195"/>
      <c r="D756" s="195"/>
      <c r="E756" s="195"/>
      <c r="F756" s="195"/>
      <c r="G756" s="195"/>
      <c r="H756" s="195"/>
      <c r="I756" s="195"/>
      <c r="J756" s="195"/>
      <c r="K756" s="195"/>
      <c r="L756" s="195"/>
      <c r="M756" s="195"/>
      <c r="N756" s="195"/>
      <c r="O756" s="195"/>
    </row>
    <row r="757" spans="2:15" ht="12.75">
      <c r="B757" s="194"/>
      <c r="C757" s="195"/>
      <c r="D757" s="195"/>
      <c r="E757" s="195"/>
      <c r="F757" s="195"/>
      <c r="G757" s="195"/>
      <c r="H757" s="195"/>
      <c r="I757" s="195"/>
      <c r="J757" s="195"/>
      <c r="K757" s="195"/>
      <c r="L757" s="195"/>
      <c r="M757" s="195"/>
      <c r="N757" s="195"/>
      <c r="O757" s="195"/>
    </row>
    <row r="758" spans="2:15" ht="12.75">
      <c r="B758" s="194"/>
      <c r="C758" s="195"/>
      <c r="D758" s="195"/>
      <c r="E758" s="195"/>
      <c r="F758" s="195"/>
      <c r="G758" s="195"/>
      <c r="H758" s="195"/>
      <c r="I758" s="195"/>
      <c r="J758" s="195"/>
      <c r="K758" s="195"/>
      <c r="L758" s="195"/>
      <c r="M758" s="195"/>
      <c r="N758" s="195"/>
      <c r="O758" s="195"/>
    </row>
    <row r="759" spans="2:15" ht="12.75">
      <c r="B759" s="194"/>
      <c r="C759" s="195"/>
      <c r="D759" s="195"/>
      <c r="E759" s="195"/>
      <c r="F759" s="195"/>
      <c r="G759" s="195"/>
      <c r="H759" s="195"/>
      <c r="I759" s="195"/>
      <c r="J759" s="195"/>
      <c r="K759" s="195"/>
      <c r="L759" s="195"/>
      <c r="M759" s="195"/>
      <c r="N759" s="195"/>
      <c r="O759" s="195"/>
    </row>
    <row r="760" spans="2:15" ht="12.75">
      <c r="B760" s="194"/>
      <c r="C760" s="195"/>
      <c r="D760" s="195"/>
      <c r="E760" s="195"/>
      <c r="F760" s="195"/>
      <c r="G760" s="195"/>
      <c r="H760" s="195"/>
      <c r="I760" s="195"/>
      <c r="J760" s="195"/>
      <c r="K760" s="195"/>
      <c r="L760" s="195"/>
      <c r="M760" s="195"/>
      <c r="N760" s="195"/>
      <c r="O760" s="195"/>
    </row>
    <row r="761" spans="2:15" ht="12.75">
      <c r="B761" s="194"/>
      <c r="C761" s="195"/>
      <c r="D761" s="195"/>
      <c r="E761" s="195"/>
      <c r="F761" s="195"/>
      <c r="G761" s="195"/>
      <c r="H761" s="195"/>
      <c r="I761" s="195"/>
      <c r="J761" s="195"/>
      <c r="K761" s="195"/>
      <c r="L761" s="195"/>
      <c r="M761" s="195"/>
      <c r="N761" s="195"/>
      <c r="O761" s="195"/>
    </row>
    <row r="762" spans="2:15" ht="12.75">
      <c r="B762" s="194"/>
      <c r="C762" s="195"/>
      <c r="D762" s="195"/>
      <c r="E762" s="195"/>
      <c r="F762" s="195"/>
      <c r="G762" s="195"/>
      <c r="H762" s="195"/>
      <c r="I762" s="195"/>
      <c r="J762" s="195"/>
      <c r="K762" s="195"/>
      <c r="L762" s="195"/>
      <c r="M762" s="195"/>
      <c r="N762" s="195"/>
      <c r="O762" s="195"/>
    </row>
    <row r="763" spans="2:15" ht="12.75">
      <c r="B763" s="194"/>
      <c r="C763" s="195"/>
      <c r="D763" s="195"/>
      <c r="E763" s="195"/>
      <c r="F763" s="195"/>
      <c r="G763" s="195"/>
      <c r="H763" s="195"/>
      <c r="I763" s="195"/>
      <c r="J763" s="195"/>
      <c r="K763" s="195"/>
      <c r="L763" s="195"/>
      <c r="M763" s="195"/>
      <c r="N763" s="195"/>
      <c r="O763" s="195"/>
    </row>
    <row r="764" spans="2:15" ht="12.75">
      <c r="B764" s="194"/>
      <c r="C764" s="195"/>
      <c r="D764" s="195"/>
      <c r="E764" s="195"/>
      <c r="F764" s="195"/>
      <c r="G764" s="195"/>
      <c r="H764" s="195"/>
      <c r="I764" s="195"/>
      <c r="J764" s="195"/>
      <c r="K764" s="195"/>
      <c r="L764" s="195"/>
      <c r="M764" s="195"/>
      <c r="N764" s="195"/>
      <c r="O764" s="195"/>
    </row>
    <row r="765" spans="2:15" ht="12.75">
      <c r="B765" s="194"/>
      <c r="C765" s="195"/>
      <c r="D765" s="195"/>
      <c r="E765" s="195"/>
      <c r="F765" s="195"/>
      <c r="G765" s="195"/>
      <c r="H765" s="195"/>
      <c r="I765" s="195"/>
      <c r="J765" s="195"/>
      <c r="K765" s="195"/>
      <c r="L765" s="195"/>
      <c r="M765" s="195"/>
      <c r="N765" s="195"/>
      <c r="O765" s="195"/>
    </row>
    <row r="766" spans="2:15" ht="12.75">
      <c r="B766" s="194"/>
      <c r="C766" s="195"/>
      <c r="D766" s="195"/>
      <c r="E766" s="195"/>
      <c r="F766" s="195"/>
      <c r="G766" s="195"/>
      <c r="H766" s="195"/>
      <c r="I766" s="195"/>
      <c r="J766" s="195"/>
      <c r="K766" s="195"/>
      <c r="L766" s="195"/>
      <c r="M766" s="195"/>
      <c r="N766" s="195"/>
      <c r="O766" s="195"/>
    </row>
    <row r="767" spans="2:15" ht="12.75">
      <c r="B767" s="194"/>
      <c r="C767" s="195"/>
      <c r="D767" s="195"/>
      <c r="E767" s="195"/>
      <c r="F767" s="195"/>
      <c r="G767" s="195"/>
      <c r="H767" s="195"/>
      <c r="I767" s="195"/>
      <c r="J767" s="195"/>
      <c r="K767" s="195"/>
      <c r="L767" s="195"/>
      <c r="M767" s="195"/>
      <c r="N767" s="195"/>
      <c r="O767" s="195"/>
    </row>
    <row r="768" spans="2:15" ht="12.75">
      <c r="B768" s="194"/>
      <c r="C768" s="195"/>
      <c r="D768" s="195"/>
      <c r="E768" s="195"/>
      <c r="F768" s="195"/>
      <c r="G768" s="195"/>
      <c r="H768" s="195"/>
      <c r="I768" s="195"/>
      <c r="J768" s="195"/>
      <c r="K768" s="195"/>
      <c r="L768" s="195"/>
      <c r="M768" s="195"/>
      <c r="N768" s="195"/>
      <c r="O768" s="195"/>
    </row>
    <row r="769" spans="2:15" ht="12.75">
      <c r="B769" s="194"/>
      <c r="C769" s="195"/>
      <c r="D769" s="195"/>
      <c r="E769" s="195"/>
      <c r="F769" s="195"/>
      <c r="G769" s="195"/>
      <c r="H769" s="195"/>
      <c r="I769" s="195"/>
      <c r="J769" s="195"/>
      <c r="K769" s="195"/>
      <c r="L769" s="195"/>
      <c r="M769" s="195"/>
      <c r="N769" s="195"/>
      <c r="O769" s="195"/>
    </row>
    <row r="770" spans="2:15" ht="12.75">
      <c r="B770" s="194"/>
      <c r="C770" s="195"/>
      <c r="D770" s="195"/>
      <c r="E770" s="195"/>
      <c r="F770" s="195"/>
      <c r="G770" s="195"/>
      <c r="H770" s="195"/>
      <c r="I770" s="195"/>
      <c r="J770" s="195"/>
      <c r="K770" s="195"/>
      <c r="L770" s="195"/>
      <c r="M770" s="195"/>
      <c r="N770" s="195"/>
      <c r="O770" s="195"/>
    </row>
    <row r="771" spans="2:15" ht="12.75">
      <c r="B771" s="194"/>
      <c r="C771" s="195"/>
      <c r="D771" s="195"/>
      <c r="E771" s="195"/>
      <c r="F771" s="195"/>
      <c r="G771" s="195"/>
      <c r="H771" s="195"/>
      <c r="I771" s="195"/>
      <c r="J771" s="195"/>
      <c r="K771" s="195"/>
      <c r="L771" s="195"/>
      <c r="M771" s="195"/>
      <c r="N771" s="195"/>
      <c r="O771" s="195"/>
    </row>
    <row r="772" spans="2:15" ht="12.75">
      <c r="B772" s="194"/>
      <c r="C772" s="195"/>
      <c r="D772" s="195"/>
      <c r="E772" s="195"/>
      <c r="F772" s="195"/>
      <c r="G772" s="195"/>
      <c r="H772" s="195"/>
      <c r="I772" s="195"/>
      <c r="J772" s="195"/>
      <c r="K772" s="195"/>
      <c r="L772" s="195"/>
      <c r="M772" s="195"/>
      <c r="N772" s="195"/>
      <c r="O772" s="195"/>
    </row>
    <row r="773" spans="2:15" ht="12.75">
      <c r="B773" s="194"/>
      <c r="C773" s="195"/>
      <c r="D773" s="195"/>
      <c r="E773" s="195"/>
      <c r="F773" s="195"/>
      <c r="G773" s="195"/>
      <c r="H773" s="195"/>
      <c r="I773" s="195"/>
      <c r="J773" s="195"/>
      <c r="K773" s="195"/>
      <c r="L773" s="195"/>
      <c r="M773" s="195"/>
      <c r="N773" s="195"/>
      <c r="O773" s="195"/>
    </row>
    <row r="774" spans="2:15" ht="12.75">
      <c r="B774" s="194"/>
      <c r="C774" s="195"/>
      <c r="D774" s="195"/>
      <c r="E774" s="195"/>
      <c r="F774" s="195"/>
      <c r="G774" s="195"/>
      <c r="H774" s="195"/>
      <c r="I774" s="195"/>
      <c r="J774" s="195"/>
      <c r="K774" s="195"/>
      <c r="L774" s="195"/>
      <c r="M774" s="195"/>
      <c r="N774" s="195"/>
      <c r="O774" s="195"/>
    </row>
    <row r="775" spans="2:15" ht="12.75">
      <c r="B775" s="194"/>
      <c r="C775" s="195"/>
      <c r="D775" s="195"/>
      <c r="E775" s="195"/>
      <c r="F775" s="195"/>
      <c r="G775" s="195"/>
      <c r="H775" s="195"/>
      <c r="I775" s="195"/>
      <c r="J775" s="195"/>
      <c r="K775" s="195"/>
      <c r="L775" s="195"/>
      <c r="M775" s="195"/>
      <c r="N775" s="195"/>
      <c r="O775" s="195"/>
    </row>
    <row r="776" spans="2:15" ht="12.75">
      <c r="B776" s="194"/>
      <c r="C776" s="195"/>
      <c r="D776" s="195"/>
      <c r="E776" s="195"/>
      <c r="F776" s="195"/>
      <c r="G776" s="195"/>
      <c r="H776" s="195"/>
      <c r="I776" s="195"/>
      <c r="J776" s="195"/>
      <c r="K776" s="195"/>
      <c r="L776" s="195"/>
      <c r="M776" s="195"/>
      <c r="N776" s="195"/>
      <c r="O776" s="195"/>
    </row>
    <row r="777" spans="2:15" ht="12.75">
      <c r="B777" s="194"/>
      <c r="C777" s="195"/>
      <c r="D777" s="195"/>
      <c r="E777" s="195"/>
      <c r="F777" s="195"/>
      <c r="G777" s="195"/>
      <c r="H777" s="195"/>
      <c r="I777" s="195"/>
      <c r="J777" s="195"/>
      <c r="K777" s="195"/>
      <c r="L777" s="195"/>
      <c r="M777" s="195"/>
      <c r="N777" s="195"/>
      <c r="O777" s="195"/>
    </row>
    <row r="778" spans="2:15" ht="12.75">
      <c r="B778" s="194"/>
      <c r="C778" s="195"/>
      <c r="D778" s="195"/>
      <c r="E778" s="195"/>
      <c r="F778" s="195"/>
      <c r="G778" s="195"/>
      <c r="H778" s="195"/>
      <c r="I778" s="195"/>
      <c r="J778" s="195"/>
      <c r="K778" s="195"/>
      <c r="L778" s="195"/>
      <c r="M778" s="195"/>
      <c r="N778" s="195"/>
      <c r="O778" s="195"/>
    </row>
    <row r="779" spans="2:15" ht="12.75">
      <c r="B779" s="194"/>
      <c r="C779" s="195"/>
      <c r="D779" s="195"/>
      <c r="E779" s="195"/>
      <c r="F779" s="195"/>
      <c r="G779" s="195"/>
      <c r="H779" s="195"/>
      <c r="I779" s="195"/>
      <c r="J779" s="195"/>
      <c r="K779" s="195"/>
      <c r="L779" s="195"/>
      <c r="M779" s="195"/>
      <c r="N779" s="195"/>
      <c r="O779" s="195"/>
    </row>
    <row r="780" spans="2:15" ht="12.75">
      <c r="B780" s="194"/>
      <c r="C780" s="195"/>
      <c r="D780" s="195"/>
      <c r="E780" s="195"/>
      <c r="F780" s="195"/>
      <c r="G780" s="195"/>
      <c r="H780" s="195"/>
      <c r="I780" s="195"/>
      <c r="J780" s="195"/>
      <c r="K780" s="195"/>
      <c r="L780" s="195"/>
      <c r="M780" s="195"/>
      <c r="N780" s="195"/>
      <c r="O780" s="195"/>
    </row>
    <row r="781" spans="2:15" ht="12.75">
      <c r="B781" s="194"/>
      <c r="C781" s="195"/>
      <c r="D781" s="195"/>
      <c r="E781" s="195"/>
      <c r="F781" s="195"/>
      <c r="G781" s="195"/>
      <c r="H781" s="195"/>
      <c r="I781" s="195"/>
      <c r="J781" s="195"/>
      <c r="K781" s="195"/>
      <c r="L781" s="195"/>
      <c r="M781" s="195"/>
      <c r="N781" s="195"/>
      <c r="O781" s="195"/>
    </row>
    <row r="782" spans="2:15" ht="12.75">
      <c r="B782" s="194"/>
      <c r="C782" s="195"/>
      <c r="D782" s="195"/>
      <c r="E782" s="195"/>
      <c r="F782" s="195"/>
      <c r="G782" s="195"/>
      <c r="H782" s="195"/>
      <c r="I782" s="195"/>
      <c r="J782" s="195"/>
      <c r="K782" s="195"/>
      <c r="L782" s="195"/>
      <c r="M782" s="195"/>
      <c r="N782" s="195"/>
      <c r="O782" s="195"/>
    </row>
    <row r="783" spans="2:15" ht="12.75">
      <c r="B783" s="194"/>
      <c r="C783" s="195"/>
      <c r="D783" s="195"/>
      <c r="E783" s="195"/>
      <c r="F783" s="195"/>
      <c r="G783" s="195"/>
      <c r="H783" s="195"/>
      <c r="I783" s="195"/>
      <c r="J783" s="195"/>
      <c r="K783" s="195"/>
      <c r="L783" s="195"/>
      <c r="M783" s="195"/>
      <c r="N783" s="195"/>
      <c r="O783" s="195"/>
    </row>
    <row r="784" spans="2:15" ht="12.75">
      <c r="B784" s="194"/>
      <c r="C784" s="195"/>
      <c r="D784" s="195"/>
      <c r="E784" s="195"/>
      <c r="F784" s="195"/>
      <c r="G784" s="195"/>
      <c r="H784" s="195"/>
      <c r="I784" s="195"/>
      <c r="J784" s="195"/>
      <c r="K784" s="195"/>
      <c r="L784" s="195"/>
      <c r="M784" s="195"/>
      <c r="N784" s="195"/>
      <c r="O784" s="195"/>
    </row>
    <row r="785" spans="2:15" ht="12.75">
      <c r="B785" s="194"/>
      <c r="C785" s="195"/>
      <c r="D785" s="195"/>
      <c r="E785" s="195"/>
      <c r="F785" s="195"/>
      <c r="G785" s="195"/>
      <c r="H785" s="195"/>
      <c r="I785" s="195"/>
      <c r="J785" s="195"/>
      <c r="K785" s="195"/>
      <c r="L785" s="195"/>
      <c r="M785" s="195"/>
      <c r="N785" s="195"/>
      <c r="O785" s="195"/>
    </row>
    <row r="786" spans="2:15" ht="12.75">
      <c r="B786" s="194"/>
      <c r="C786" s="195"/>
      <c r="D786" s="195"/>
      <c r="E786" s="195"/>
      <c r="F786" s="195"/>
      <c r="G786" s="195"/>
      <c r="H786" s="195"/>
      <c r="I786" s="195"/>
      <c r="J786" s="195"/>
      <c r="K786" s="195"/>
      <c r="L786" s="195"/>
      <c r="M786" s="195"/>
      <c r="N786" s="195"/>
      <c r="O786" s="195"/>
    </row>
    <row r="787" spans="2:15" ht="12.75">
      <c r="B787" s="194"/>
      <c r="C787" s="195"/>
      <c r="D787" s="195"/>
      <c r="E787" s="195"/>
      <c r="F787" s="195"/>
      <c r="G787" s="195"/>
      <c r="H787" s="195"/>
      <c r="I787" s="195"/>
      <c r="J787" s="195"/>
      <c r="K787" s="195"/>
      <c r="L787" s="195"/>
      <c r="M787" s="195"/>
      <c r="N787" s="195"/>
      <c r="O787" s="195"/>
    </row>
    <row r="788" spans="2:15" ht="12.75">
      <c r="B788" s="194"/>
      <c r="C788" s="195"/>
      <c r="D788" s="195"/>
      <c r="E788" s="195"/>
      <c r="F788" s="195"/>
      <c r="G788" s="195"/>
      <c r="H788" s="195"/>
      <c r="I788" s="195"/>
      <c r="J788" s="195"/>
      <c r="K788" s="195"/>
      <c r="L788" s="195"/>
      <c r="M788" s="195"/>
      <c r="N788" s="195"/>
      <c r="O788" s="195"/>
    </row>
    <row r="789" spans="2:15" ht="12.75">
      <c r="B789" s="194"/>
      <c r="C789" s="195"/>
      <c r="D789" s="195"/>
      <c r="E789" s="195"/>
      <c r="F789" s="195"/>
      <c r="G789" s="195"/>
      <c r="H789" s="195"/>
      <c r="I789" s="195"/>
      <c r="J789" s="195"/>
      <c r="K789" s="195"/>
      <c r="L789" s="195"/>
      <c r="M789" s="195"/>
      <c r="N789" s="195"/>
      <c r="O789" s="195"/>
    </row>
    <row r="790" spans="2:15" ht="12.75">
      <c r="B790" s="194"/>
      <c r="C790" s="195"/>
      <c r="D790" s="195"/>
      <c r="E790" s="195"/>
      <c r="F790" s="195"/>
      <c r="G790" s="195"/>
      <c r="H790" s="195"/>
      <c r="I790" s="195"/>
      <c r="J790" s="195"/>
      <c r="K790" s="195"/>
      <c r="L790" s="195"/>
      <c r="M790" s="195"/>
      <c r="N790" s="195"/>
      <c r="O790" s="195"/>
    </row>
    <row r="791" spans="2:15" ht="12.75">
      <c r="B791" s="194"/>
      <c r="C791" s="195"/>
      <c r="D791" s="195"/>
      <c r="E791" s="195"/>
      <c r="F791" s="195"/>
      <c r="G791" s="195"/>
      <c r="H791" s="195"/>
      <c r="I791" s="195"/>
      <c r="J791" s="195"/>
      <c r="K791" s="195"/>
      <c r="L791" s="195"/>
      <c r="M791" s="195"/>
      <c r="N791" s="195"/>
      <c r="O791" s="195"/>
    </row>
    <row r="792" spans="2:15" ht="12.75">
      <c r="B792" s="194"/>
      <c r="C792" s="195"/>
      <c r="D792" s="195"/>
      <c r="E792" s="195"/>
      <c r="F792" s="195"/>
      <c r="G792" s="195"/>
      <c r="H792" s="195"/>
      <c r="I792" s="195"/>
      <c r="J792" s="195"/>
      <c r="K792" s="195"/>
      <c r="L792" s="195"/>
      <c r="M792" s="195"/>
      <c r="N792" s="195"/>
      <c r="O792" s="195"/>
    </row>
    <row r="793" spans="2:15" ht="12.75">
      <c r="B793" s="194"/>
      <c r="C793" s="195"/>
      <c r="D793" s="195"/>
      <c r="E793" s="195"/>
      <c r="F793" s="195"/>
      <c r="G793" s="195"/>
      <c r="H793" s="195"/>
      <c r="I793" s="195"/>
      <c r="J793" s="195"/>
      <c r="K793" s="195"/>
      <c r="L793" s="195"/>
      <c r="M793" s="195"/>
      <c r="N793" s="195"/>
      <c r="O793" s="195"/>
    </row>
    <row r="794" spans="2:15" ht="12.75">
      <c r="B794" s="194"/>
      <c r="C794" s="195"/>
      <c r="D794" s="195"/>
      <c r="E794" s="195"/>
      <c r="F794" s="195"/>
      <c r="G794" s="195"/>
      <c r="H794" s="195"/>
      <c r="I794" s="195"/>
      <c r="J794" s="195"/>
      <c r="K794" s="195"/>
      <c r="L794" s="195"/>
      <c r="M794" s="195"/>
      <c r="N794" s="195"/>
      <c r="O794" s="195"/>
    </row>
    <row r="795" spans="2:15" ht="12.75">
      <c r="B795" s="194"/>
      <c r="C795" s="195"/>
      <c r="D795" s="195"/>
      <c r="E795" s="195"/>
      <c r="F795" s="195"/>
      <c r="G795" s="195"/>
      <c r="H795" s="195"/>
      <c r="I795" s="195"/>
      <c r="J795" s="195"/>
      <c r="K795" s="195"/>
      <c r="L795" s="195"/>
      <c r="M795" s="195"/>
      <c r="N795" s="195"/>
      <c r="O795" s="195"/>
    </row>
    <row r="796" spans="2:15" ht="12.75">
      <c r="B796" s="194"/>
      <c r="C796" s="195"/>
      <c r="D796" s="195"/>
      <c r="E796" s="195"/>
      <c r="F796" s="195"/>
      <c r="G796" s="195"/>
      <c r="H796" s="195"/>
      <c r="I796" s="195"/>
      <c r="J796" s="195"/>
      <c r="K796" s="195"/>
      <c r="L796" s="195"/>
      <c r="M796" s="195"/>
      <c r="N796" s="195"/>
      <c r="O796" s="195"/>
    </row>
    <row r="797" spans="2:15" ht="12.75">
      <c r="B797" s="194"/>
      <c r="C797" s="195"/>
      <c r="D797" s="195"/>
      <c r="E797" s="195"/>
      <c r="F797" s="195"/>
      <c r="G797" s="195"/>
      <c r="H797" s="195"/>
      <c r="I797" s="195"/>
      <c r="J797" s="195"/>
      <c r="K797" s="195"/>
      <c r="L797" s="195"/>
      <c r="M797" s="195"/>
      <c r="N797" s="195"/>
      <c r="O797" s="195"/>
    </row>
    <row r="798" spans="2:15" ht="12.75">
      <c r="B798" s="194"/>
      <c r="C798" s="195"/>
      <c r="D798" s="195"/>
      <c r="E798" s="195"/>
      <c r="F798" s="195"/>
      <c r="G798" s="195"/>
      <c r="H798" s="195"/>
      <c r="I798" s="195"/>
      <c r="J798" s="195"/>
      <c r="K798" s="195"/>
      <c r="L798" s="195"/>
      <c r="M798" s="195"/>
      <c r="N798" s="195"/>
      <c r="O798" s="195"/>
    </row>
    <row r="799" spans="2:15" ht="12.75">
      <c r="B799" s="194"/>
      <c r="C799" s="195"/>
      <c r="D799" s="195"/>
      <c r="E799" s="195"/>
      <c r="F799" s="195"/>
      <c r="G799" s="195"/>
      <c r="H799" s="195"/>
      <c r="I799" s="195"/>
      <c r="J799" s="195"/>
      <c r="K799" s="195"/>
      <c r="L799" s="195"/>
      <c r="M799" s="195"/>
      <c r="N799" s="195"/>
      <c r="O799" s="195"/>
    </row>
    <row r="800" spans="2:15" ht="12.75">
      <c r="B800" s="194"/>
      <c r="C800" s="195"/>
      <c r="D800" s="195"/>
      <c r="E800" s="195"/>
      <c r="F800" s="195"/>
      <c r="G800" s="195"/>
      <c r="H800" s="195"/>
      <c r="I800" s="195"/>
      <c r="J800" s="195"/>
      <c r="K800" s="195"/>
      <c r="L800" s="195"/>
      <c r="M800" s="195"/>
      <c r="N800" s="195"/>
      <c r="O800" s="195"/>
    </row>
    <row r="801" spans="2:15" ht="12.75">
      <c r="B801" s="194"/>
      <c r="C801" s="195"/>
      <c r="D801" s="195"/>
      <c r="E801" s="195"/>
      <c r="F801" s="195"/>
      <c r="G801" s="195"/>
      <c r="H801" s="195"/>
      <c r="I801" s="195"/>
      <c r="J801" s="195"/>
      <c r="K801" s="195"/>
      <c r="L801" s="195"/>
      <c r="M801" s="195"/>
      <c r="N801" s="195"/>
      <c r="O801" s="195"/>
    </row>
    <row r="802" spans="2:15" ht="12.75">
      <c r="B802" s="194"/>
      <c r="C802" s="195"/>
      <c r="D802" s="195"/>
      <c r="E802" s="195"/>
      <c r="F802" s="195"/>
      <c r="G802" s="195"/>
      <c r="H802" s="195"/>
      <c r="I802" s="195"/>
      <c r="J802" s="195"/>
      <c r="K802" s="195"/>
      <c r="L802" s="195"/>
      <c r="M802" s="195"/>
      <c r="N802" s="195"/>
      <c r="O802" s="195"/>
    </row>
    <row r="803" spans="2:15" ht="12.75">
      <c r="B803" s="194"/>
      <c r="C803" s="195"/>
      <c r="D803" s="195"/>
      <c r="E803" s="195"/>
      <c r="F803" s="195"/>
      <c r="G803" s="195"/>
      <c r="H803" s="195"/>
      <c r="I803" s="195"/>
      <c r="J803" s="195"/>
      <c r="K803" s="195"/>
      <c r="L803" s="195"/>
      <c r="M803" s="195"/>
      <c r="N803" s="195"/>
      <c r="O803" s="195"/>
    </row>
    <row r="804" spans="2:15" ht="12.75">
      <c r="B804" s="194"/>
      <c r="C804" s="195"/>
      <c r="D804" s="195"/>
      <c r="E804" s="195"/>
      <c r="F804" s="195"/>
      <c r="G804" s="195"/>
      <c r="H804" s="195"/>
      <c r="I804" s="195"/>
      <c r="J804" s="195"/>
      <c r="K804" s="195"/>
      <c r="L804" s="195"/>
      <c r="M804" s="195"/>
      <c r="N804" s="195"/>
      <c r="O804" s="195"/>
    </row>
    <row r="805" spans="2:15" ht="12.75">
      <c r="B805" s="194"/>
      <c r="C805" s="195"/>
      <c r="D805" s="195"/>
      <c r="E805" s="195"/>
      <c r="F805" s="195"/>
      <c r="G805" s="195"/>
      <c r="H805" s="195"/>
      <c r="I805" s="195"/>
      <c r="J805" s="195"/>
      <c r="K805" s="195"/>
      <c r="L805" s="195"/>
      <c r="M805" s="195"/>
      <c r="N805" s="195"/>
      <c r="O805" s="195"/>
    </row>
    <row r="806" spans="2:15" ht="12.75">
      <c r="B806" s="194"/>
      <c r="C806" s="195"/>
      <c r="D806" s="195"/>
      <c r="E806" s="195"/>
      <c r="F806" s="195"/>
      <c r="G806" s="195"/>
      <c r="H806" s="195"/>
      <c r="I806" s="195"/>
      <c r="J806" s="195"/>
      <c r="K806" s="195"/>
      <c r="L806" s="195"/>
      <c r="M806" s="195"/>
      <c r="N806" s="195"/>
      <c r="O806" s="195"/>
    </row>
    <row r="807" spans="2:15" ht="12.75">
      <c r="B807" s="194"/>
      <c r="C807" s="195"/>
      <c r="D807" s="195"/>
      <c r="E807" s="195"/>
      <c r="F807" s="195"/>
      <c r="G807" s="195"/>
      <c r="H807" s="195"/>
      <c r="I807" s="195"/>
      <c r="J807" s="195"/>
      <c r="K807" s="195"/>
      <c r="L807" s="195"/>
      <c r="M807" s="195"/>
      <c r="N807" s="195"/>
      <c r="O807" s="195"/>
    </row>
    <row r="808" spans="2:15" ht="12.75">
      <c r="B808" s="194"/>
      <c r="C808" s="195"/>
      <c r="D808" s="195"/>
      <c r="E808" s="195"/>
      <c r="F808" s="195"/>
      <c r="G808" s="195"/>
      <c r="H808" s="195"/>
      <c r="I808" s="195"/>
      <c r="J808" s="195"/>
      <c r="K808" s="195"/>
      <c r="L808" s="195"/>
      <c r="M808" s="195"/>
      <c r="N808" s="195"/>
      <c r="O808" s="195"/>
    </row>
    <row r="809" spans="2:15" ht="12.75">
      <c r="B809" s="194"/>
      <c r="C809" s="195"/>
      <c r="D809" s="195"/>
      <c r="E809" s="195"/>
      <c r="F809" s="195"/>
      <c r="G809" s="195"/>
      <c r="H809" s="195"/>
      <c r="I809" s="195"/>
      <c r="J809" s="195"/>
      <c r="K809" s="195"/>
      <c r="L809" s="195"/>
      <c r="M809" s="195"/>
      <c r="N809" s="195"/>
      <c r="O809" s="195"/>
    </row>
    <row r="810" spans="2:15" ht="12.75">
      <c r="B810" s="194"/>
      <c r="C810" s="195"/>
      <c r="D810" s="195"/>
      <c r="E810" s="195"/>
      <c r="F810" s="195"/>
      <c r="G810" s="195"/>
      <c r="H810" s="195"/>
      <c r="I810" s="195"/>
      <c r="J810" s="195"/>
      <c r="K810" s="195"/>
      <c r="L810" s="195"/>
      <c r="M810" s="195"/>
      <c r="N810" s="195"/>
      <c r="O810" s="195"/>
    </row>
    <row r="811" spans="2:15" ht="12.75">
      <c r="B811" s="194"/>
      <c r="C811" s="195"/>
      <c r="D811" s="195"/>
      <c r="E811" s="195"/>
      <c r="F811" s="195"/>
      <c r="G811" s="195"/>
      <c r="H811" s="195"/>
      <c r="I811" s="195"/>
      <c r="J811" s="195"/>
      <c r="K811" s="195"/>
      <c r="L811" s="195"/>
      <c r="M811" s="195"/>
      <c r="N811" s="195"/>
      <c r="O811" s="195"/>
    </row>
    <row r="812" spans="2:15" ht="12.75">
      <c r="B812" s="194"/>
      <c r="C812" s="195"/>
      <c r="D812" s="195"/>
      <c r="E812" s="195"/>
      <c r="F812" s="195"/>
      <c r="G812" s="195"/>
      <c r="H812" s="195"/>
      <c r="I812" s="195"/>
      <c r="J812" s="195"/>
      <c r="K812" s="195"/>
      <c r="L812" s="195"/>
      <c r="M812" s="195"/>
      <c r="N812" s="195"/>
      <c r="O812" s="195"/>
    </row>
    <row r="813" spans="2:15" ht="12.75">
      <c r="B813" s="194"/>
      <c r="C813" s="195"/>
      <c r="D813" s="195"/>
      <c r="E813" s="195"/>
      <c r="F813" s="195"/>
      <c r="G813" s="195"/>
      <c r="H813" s="195"/>
      <c r="I813" s="195"/>
      <c r="J813" s="195"/>
      <c r="K813" s="195"/>
      <c r="L813" s="195"/>
      <c r="M813" s="195"/>
      <c r="N813" s="195"/>
      <c r="O813" s="195"/>
    </row>
    <row r="814" spans="2:15" ht="12.75">
      <c r="B814" s="194"/>
      <c r="C814" s="195"/>
      <c r="D814" s="195"/>
      <c r="E814" s="195"/>
      <c r="F814" s="195"/>
      <c r="G814" s="195"/>
      <c r="H814" s="195"/>
      <c r="I814" s="195"/>
      <c r="J814" s="195"/>
      <c r="K814" s="195"/>
      <c r="L814" s="195"/>
      <c r="M814" s="195"/>
      <c r="N814" s="195"/>
      <c r="O814" s="195"/>
    </row>
    <row r="815" spans="2:15" ht="12.75">
      <c r="B815" s="194"/>
      <c r="C815" s="195"/>
      <c r="D815" s="195"/>
      <c r="E815" s="195"/>
      <c r="F815" s="195"/>
      <c r="G815" s="195"/>
      <c r="H815" s="195"/>
      <c r="I815" s="195"/>
      <c r="J815" s="195"/>
      <c r="K815" s="195"/>
      <c r="L815" s="195"/>
      <c r="M815" s="195"/>
      <c r="N815" s="195"/>
      <c r="O815" s="195"/>
    </row>
    <row r="816" spans="2:15" ht="12.75">
      <c r="B816" s="194"/>
      <c r="C816" s="195"/>
      <c r="D816" s="195"/>
      <c r="E816" s="195"/>
      <c r="F816" s="195"/>
      <c r="G816" s="195"/>
      <c r="H816" s="195"/>
      <c r="I816" s="195"/>
      <c r="J816" s="195"/>
      <c r="K816" s="195"/>
      <c r="L816" s="195"/>
      <c r="M816" s="195"/>
      <c r="N816" s="195"/>
      <c r="O816" s="195"/>
    </row>
    <row r="817" spans="2:15" ht="12.75">
      <c r="B817" s="194"/>
      <c r="C817" s="195"/>
      <c r="D817" s="195"/>
      <c r="E817" s="195"/>
      <c r="F817" s="195"/>
      <c r="G817" s="195"/>
      <c r="H817" s="195"/>
      <c r="I817" s="195"/>
      <c r="J817" s="195"/>
      <c r="K817" s="195"/>
      <c r="L817" s="195"/>
      <c r="M817" s="195"/>
      <c r="N817" s="195"/>
      <c r="O817" s="195"/>
    </row>
    <row r="818" spans="2:15" ht="12.75">
      <c r="B818" s="194"/>
      <c r="C818" s="195"/>
      <c r="D818" s="195"/>
      <c r="E818" s="195"/>
      <c r="F818" s="195"/>
      <c r="G818" s="195"/>
      <c r="H818" s="195"/>
      <c r="I818" s="195"/>
      <c r="J818" s="195"/>
      <c r="K818" s="195"/>
      <c r="L818" s="195"/>
      <c r="M818" s="195"/>
      <c r="N818" s="195"/>
      <c r="O818" s="195"/>
    </row>
    <row r="819" spans="2:15" ht="12.75">
      <c r="B819" s="194"/>
      <c r="C819" s="195"/>
      <c r="D819" s="195"/>
      <c r="E819" s="195"/>
      <c r="F819" s="195"/>
      <c r="G819" s="195"/>
      <c r="H819" s="195"/>
      <c r="I819" s="195"/>
      <c r="J819" s="195"/>
      <c r="K819" s="195"/>
      <c r="L819" s="195"/>
      <c r="M819" s="195"/>
      <c r="N819" s="195"/>
      <c r="O819" s="195"/>
    </row>
    <row r="820" spans="2:15" ht="12.75">
      <c r="B820" s="194"/>
      <c r="C820" s="195"/>
      <c r="D820" s="195"/>
      <c r="E820" s="195"/>
      <c r="F820" s="195"/>
      <c r="G820" s="195"/>
      <c r="H820" s="195"/>
      <c r="I820" s="195"/>
      <c r="J820" s="195"/>
      <c r="K820" s="195"/>
      <c r="L820" s="195"/>
      <c r="M820" s="195"/>
      <c r="N820" s="195"/>
      <c r="O820" s="195"/>
    </row>
    <row r="821" spans="2:15" ht="12.75">
      <c r="B821" s="194"/>
      <c r="C821" s="195"/>
      <c r="D821" s="195"/>
      <c r="E821" s="195"/>
      <c r="F821" s="195"/>
      <c r="G821" s="195"/>
      <c r="H821" s="195"/>
      <c r="I821" s="195"/>
      <c r="J821" s="195"/>
      <c r="K821" s="195"/>
      <c r="L821" s="195"/>
      <c r="M821" s="195"/>
      <c r="N821" s="195"/>
      <c r="O821" s="195"/>
    </row>
    <row r="822" spans="2:15" ht="12.75">
      <c r="B822" s="194"/>
      <c r="C822" s="195"/>
      <c r="D822" s="195"/>
      <c r="E822" s="195"/>
      <c r="F822" s="195"/>
      <c r="G822" s="195"/>
      <c r="H822" s="195"/>
      <c r="I822" s="195"/>
      <c r="J822" s="195"/>
      <c r="K822" s="195"/>
      <c r="L822" s="195"/>
      <c r="M822" s="195"/>
      <c r="N822" s="195"/>
      <c r="O822" s="195"/>
    </row>
    <row r="823" spans="2:15" ht="12.75">
      <c r="B823" s="194"/>
      <c r="C823" s="195"/>
      <c r="D823" s="195"/>
      <c r="E823" s="195"/>
      <c r="F823" s="195"/>
      <c r="G823" s="195"/>
      <c r="H823" s="195"/>
      <c r="I823" s="195"/>
      <c r="J823" s="195"/>
      <c r="K823" s="195"/>
      <c r="L823" s="195"/>
      <c r="M823" s="195"/>
      <c r="N823" s="195"/>
      <c r="O823" s="195"/>
    </row>
    <row r="824" spans="2:15" ht="12.75">
      <c r="B824" s="194"/>
      <c r="C824" s="195"/>
      <c r="D824" s="195"/>
      <c r="E824" s="195"/>
      <c r="F824" s="195"/>
      <c r="G824" s="195"/>
      <c r="H824" s="195"/>
      <c r="I824" s="195"/>
      <c r="J824" s="195"/>
      <c r="K824" s="195"/>
      <c r="L824" s="195"/>
      <c r="M824" s="195"/>
      <c r="N824" s="195"/>
      <c r="O824" s="195"/>
    </row>
    <row r="825" spans="2:15" ht="12.75">
      <c r="B825" s="194"/>
      <c r="C825" s="195"/>
      <c r="D825" s="195"/>
      <c r="E825" s="195"/>
      <c r="F825" s="195"/>
      <c r="G825" s="195"/>
      <c r="H825" s="195"/>
      <c r="I825" s="195"/>
      <c r="J825" s="195"/>
      <c r="K825" s="195"/>
      <c r="L825" s="195"/>
      <c r="M825" s="195"/>
      <c r="N825" s="195"/>
      <c r="O825" s="195"/>
    </row>
    <row r="826" spans="2:15" ht="12.75">
      <c r="B826" s="194"/>
      <c r="C826" s="195"/>
      <c r="D826" s="195"/>
      <c r="E826" s="195"/>
      <c r="F826" s="195"/>
      <c r="G826" s="195"/>
      <c r="H826" s="195"/>
      <c r="I826" s="195"/>
      <c r="J826" s="195"/>
      <c r="K826" s="195"/>
      <c r="L826" s="195"/>
      <c r="M826" s="195"/>
      <c r="N826" s="195"/>
      <c r="O826" s="195"/>
    </row>
    <row r="827" spans="2:15" ht="12.75">
      <c r="B827" s="194"/>
      <c r="C827" s="195"/>
      <c r="D827" s="195"/>
      <c r="E827" s="195"/>
      <c r="F827" s="195"/>
      <c r="G827" s="195"/>
      <c r="H827" s="195"/>
      <c r="I827" s="195"/>
      <c r="J827" s="195"/>
      <c r="K827" s="195"/>
      <c r="L827" s="195"/>
      <c r="M827" s="195"/>
      <c r="N827" s="195"/>
      <c r="O827" s="195"/>
    </row>
    <row r="828" spans="2:15" ht="12.75">
      <c r="B828" s="194"/>
      <c r="C828" s="195"/>
      <c r="D828" s="195"/>
      <c r="E828" s="195"/>
      <c r="F828" s="195"/>
      <c r="G828" s="195"/>
      <c r="H828" s="195"/>
      <c r="I828" s="195"/>
      <c r="J828" s="195"/>
      <c r="K828" s="195"/>
      <c r="L828" s="195"/>
      <c r="M828" s="195"/>
      <c r="N828" s="195"/>
      <c r="O828" s="195"/>
    </row>
    <row r="829" spans="2:15" ht="12.75">
      <c r="B829" s="194"/>
      <c r="C829" s="195"/>
      <c r="D829" s="195"/>
      <c r="E829" s="195"/>
      <c r="F829" s="195"/>
      <c r="G829" s="195"/>
      <c r="H829" s="195"/>
      <c r="I829" s="195"/>
      <c r="J829" s="195"/>
      <c r="K829" s="195"/>
      <c r="L829" s="195"/>
      <c r="M829" s="195"/>
      <c r="N829" s="195"/>
      <c r="O829" s="195"/>
    </row>
    <row r="830" spans="2:15" ht="12.75">
      <c r="B830" s="194"/>
      <c r="C830" s="195"/>
      <c r="D830" s="195"/>
      <c r="E830" s="195"/>
      <c r="F830" s="195"/>
      <c r="G830" s="195"/>
      <c r="H830" s="195"/>
      <c r="I830" s="195"/>
      <c r="J830" s="195"/>
      <c r="K830" s="195"/>
      <c r="L830" s="195"/>
      <c r="M830" s="195"/>
      <c r="N830" s="195"/>
      <c r="O830" s="195"/>
    </row>
    <row r="831" spans="2:15" ht="12.75">
      <c r="B831" s="194"/>
      <c r="C831" s="195"/>
      <c r="D831" s="195"/>
      <c r="E831" s="195"/>
      <c r="F831" s="195"/>
      <c r="G831" s="195"/>
      <c r="H831" s="195"/>
      <c r="I831" s="195"/>
      <c r="J831" s="195"/>
      <c r="K831" s="195"/>
      <c r="L831" s="195"/>
      <c r="M831" s="195"/>
      <c r="N831" s="195"/>
      <c r="O831" s="195"/>
    </row>
    <row r="832" spans="2:15" ht="12.75">
      <c r="B832" s="194"/>
      <c r="C832" s="195"/>
      <c r="D832" s="195"/>
      <c r="E832" s="195"/>
      <c r="F832" s="195"/>
      <c r="G832" s="195"/>
      <c r="H832" s="195"/>
      <c r="I832" s="195"/>
      <c r="J832" s="195"/>
      <c r="K832" s="195"/>
      <c r="L832" s="195"/>
      <c r="M832" s="195"/>
      <c r="N832" s="195"/>
      <c r="O832" s="195"/>
    </row>
    <row r="833" spans="2:15" ht="12.75">
      <c r="B833" s="194"/>
      <c r="C833" s="195"/>
      <c r="D833" s="195"/>
      <c r="E833" s="195"/>
      <c r="F833" s="195"/>
      <c r="G833" s="195"/>
      <c r="H833" s="195"/>
      <c r="I833" s="195"/>
      <c r="J833" s="195"/>
      <c r="K833" s="195"/>
      <c r="L833" s="195"/>
      <c r="M833" s="195"/>
      <c r="N833" s="195"/>
      <c r="O833" s="195"/>
    </row>
    <row r="834" spans="2:15" ht="12.75">
      <c r="B834" s="194"/>
      <c r="C834" s="195"/>
      <c r="D834" s="195"/>
      <c r="E834" s="195"/>
      <c r="F834" s="195"/>
      <c r="G834" s="195"/>
      <c r="H834" s="195"/>
      <c r="I834" s="195"/>
      <c r="J834" s="195"/>
      <c r="K834" s="195"/>
      <c r="L834" s="195"/>
      <c r="M834" s="195"/>
      <c r="N834" s="195"/>
      <c r="O834" s="195"/>
    </row>
    <row r="835" spans="2:15" ht="12.75">
      <c r="B835" s="194"/>
      <c r="C835" s="195"/>
      <c r="D835" s="195"/>
      <c r="E835" s="195"/>
      <c r="F835" s="195"/>
      <c r="G835" s="195"/>
      <c r="H835" s="195"/>
      <c r="I835" s="195"/>
      <c r="J835" s="195"/>
      <c r="K835" s="195"/>
      <c r="L835" s="195"/>
      <c r="M835" s="195"/>
      <c r="N835" s="195"/>
      <c r="O835" s="195"/>
    </row>
    <row r="836" spans="2:15" ht="12.75">
      <c r="B836" s="194"/>
      <c r="C836" s="195"/>
      <c r="D836" s="195"/>
      <c r="E836" s="195"/>
      <c r="F836" s="195"/>
      <c r="G836" s="195"/>
      <c r="H836" s="195"/>
      <c r="I836" s="195"/>
      <c r="J836" s="195"/>
      <c r="K836" s="195"/>
      <c r="L836" s="195"/>
      <c r="M836" s="195"/>
      <c r="N836" s="195"/>
      <c r="O836" s="195"/>
    </row>
    <row r="837" spans="2:15" ht="12.75">
      <c r="B837" s="194"/>
      <c r="C837" s="195"/>
      <c r="D837" s="195"/>
      <c r="E837" s="195"/>
      <c r="F837" s="195"/>
      <c r="G837" s="195"/>
      <c r="H837" s="195"/>
      <c r="I837" s="195"/>
      <c r="J837" s="195"/>
      <c r="K837" s="195"/>
      <c r="L837" s="195"/>
      <c r="M837" s="195"/>
      <c r="N837" s="195"/>
      <c r="O837" s="195"/>
    </row>
    <row r="838" spans="2:15" ht="12.75">
      <c r="B838" s="194"/>
      <c r="C838" s="195"/>
      <c r="D838" s="195"/>
      <c r="E838" s="195"/>
      <c r="F838" s="195"/>
      <c r="G838" s="195"/>
      <c r="H838" s="195"/>
      <c r="I838" s="195"/>
      <c r="J838" s="195"/>
      <c r="K838" s="195"/>
      <c r="L838" s="195"/>
      <c r="M838" s="195"/>
      <c r="N838" s="195"/>
      <c r="O838" s="195"/>
    </row>
    <row r="839" spans="2:15" ht="12.75">
      <c r="B839" s="194"/>
      <c r="C839" s="195"/>
      <c r="D839" s="195"/>
      <c r="E839" s="195"/>
      <c r="F839" s="195"/>
      <c r="G839" s="195"/>
      <c r="H839" s="195"/>
      <c r="I839" s="195"/>
      <c r="J839" s="195"/>
      <c r="K839" s="195"/>
      <c r="L839" s="195"/>
      <c r="M839" s="195"/>
      <c r="N839" s="195"/>
      <c r="O839" s="195"/>
    </row>
    <row r="840" spans="2:15" ht="12.75">
      <c r="B840" s="194"/>
      <c r="C840" s="195"/>
      <c r="D840" s="195"/>
      <c r="E840" s="195"/>
      <c r="F840" s="195"/>
      <c r="G840" s="195"/>
      <c r="H840" s="195"/>
      <c r="I840" s="195"/>
      <c r="J840" s="195"/>
      <c r="K840" s="195"/>
      <c r="L840" s="195"/>
      <c r="M840" s="195"/>
      <c r="N840" s="195"/>
      <c r="O840" s="195"/>
    </row>
    <row r="841" spans="2:15" ht="12.75">
      <c r="B841" s="194"/>
      <c r="C841" s="195"/>
      <c r="D841" s="195"/>
      <c r="E841" s="195"/>
      <c r="F841" s="195"/>
      <c r="G841" s="195"/>
      <c r="H841" s="195"/>
      <c r="I841" s="195"/>
      <c r="J841" s="195"/>
      <c r="K841" s="195"/>
      <c r="L841" s="195"/>
      <c r="M841" s="195"/>
      <c r="N841" s="195"/>
      <c r="O841" s="195"/>
    </row>
    <row r="842" spans="2:15" ht="12.75">
      <c r="B842" s="194"/>
      <c r="C842" s="195"/>
      <c r="D842" s="195"/>
      <c r="E842" s="195"/>
      <c r="F842" s="195"/>
      <c r="G842" s="195"/>
      <c r="H842" s="195"/>
      <c r="I842" s="195"/>
      <c r="J842" s="195"/>
      <c r="K842" s="195"/>
      <c r="L842" s="195"/>
      <c r="M842" s="195"/>
      <c r="N842" s="195"/>
      <c r="O842" s="195"/>
    </row>
    <row r="843" spans="2:15" ht="12.75">
      <c r="B843" s="194"/>
      <c r="C843" s="195"/>
      <c r="D843" s="195"/>
      <c r="E843" s="195"/>
      <c r="F843" s="195"/>
      <c r="G843" s="195"/>
      <c r="H843" s="195"/>
      <c r="I843" s="195"/>
      <c r="J843" s="195"/>
      <c r="K843" s="195"/>
      <c r="L843" s="195"/>
      <c r="M843" s="195"/>
      <c r="N843" s="195"/>
      <c r="O843" s="195"/>
    </row>
    <row r="844" spans="2:15" ht="12.75">
      <c r="B844" s="194"/>
      <c r="C844" s="195"/>
      <c r="D844" s="195"/>
      <c r="E844" s="195"/>
      <c r="F844" s="195"/>
      <c r="G844" s="195"/>
      <c r="H844" s="195"/>
      <c r="I844" s="195"/>
      <c r="J844" s="195"/>
      <c r="K844" s="195"/>
      <c r="L844" s="195"/>
      <c r="M844" s="195"/>
      <c r="N844" s="195"/>
      <c r="O844" s="195"/>
    </row>
    <row r="845" spans="2:15" ht="12.75">
      <c r="B845" s="194"/>
      <c r="C845" s="195"/>
      <c r="D845" s="195"/>
      <c r="E845" s="195"/>
      <c r="F845" s="195"/>
      <c r="G845" s="195"/>
      <c r="H845" s="195"/>
      <c r="I845" s="195"/>
      <c r="J845" s="195"/>
      <c r="K845" s="195"/>
      <c r="L845" s="195"/>
      <c r="M845" s="195"/>
      <c r="N845" s="195"/>
      <c r="O845" s="195"/>
    </row>
    <row r="846" spans="2:15" ht="12.75">
      <c r="B846" s="194"/>
      <c r="C846" s="195"/>
      <c r="D846" s="195"/>
      <c r="E846" s="195"/>
      <c r="F846" s="195"/>
      <c r="G846" s="195"/>
      <c r="H846" s="195"/>
      <c r="I846" s="195"/>
      <c r="J846" s="195"/>
      <c r="K846" s="195"/>
      <c r="L846" s="195"/>
      <c r="M846" s="195"/>
      <c r="N846" s="195"/>
      <c r="O846" s="195"/>
    </row>
    <row r="847" spans="2:15" ht="12.75">
      <c r="B847" s="194"/>
      <c r="C847" s="195"/>
      <c r="D847" s="195"/>
      <c r="E847" s="195"/>
      <c r="F847" s="195"/>
      <c r="G847" s="195"/>
      <c r="H847" s="195"/>
      <c r="I847" s="195"/>
      <c r="J847" s="195"/>
      <c r="K847" s="195"/>
      <c r="L847" s="195"/>
      <c r="M847" s="195"/>
      <c r="N847" s="195"/>
      <c r="O847" s="195"/>
    </row>
    <row r="848" spans="2:15" ht="12.75">
      <c r="B848" s="194"/>
      <c r="C848" s="195"/>
      <c r="D848" s="195"/>
      <c r="E848" s="195"/>
      <c r="F848" s="195"/>
      <c r="G848" s="195"/>
      <c r="H848" s="195"/>
      <c r="I848" s="195"/>
      <c r="J848" s="195"/>
      <c r="K848" s="195"/>
      <c r="L848" s="195"/>
      <c r="M848" s="195"/>
      <c r="N848" s="195"/>
      <c r="O848" s="195"/>
    </row>
    <row r="849" spans="2:15" ht="12.75">
      <c r="B849" s="194"/>
      <c r="C849" s="195"/>
      <c r="D849" s="195"/>
      <c r="E849" s="195"/>
      <c r="F849" s="195"/>
      <c r="G849" s="195"/>
      <c r="H849" s="195"/>
      <c r="I849" s="195"/>
      <c r="J849" s="195"/>
      <c r="K849" s="195"/>
      <c r="L849" s="195"/>
      <c r="M849" s="195"/>
      <c r="N849" s="195"/>
      <c r="O849" s="195"/>
    </row>
    <row r="850" spans="2:15" ht="12.75">
      <c r="B850" s="194"/>
      <c r="C850" s="195"/>
      <c r="D850" s="195"/>
      <c r="E850" s="195"/>
      <c r="F850" s="195"/>
      <c r="G850" s="195"/>
      <c r="H850" s="195"/>
      <c r="I850" s="195"/>
      <c r="J850" s="195"/>
      <c r="K850" s="195"/>
      <c r="L850" s="195"/>
      <c r="M850" s="195"/>
      <c r="N850" s="195"/>
      <c r="O850" s="195"/>
    </row>
    <row r="851" spans="2:15" ht="12.75">
      <c r="B851" s="194"/>
      <c r="C851" s="195"/>
      <c r="D851" s="195"/>
      <c r="E851" s="195"/>
      <c r="F851" s="195"/>
      <c r="G851" s="195"/>
      <c r="H851" s="195"/>
      <c r="I851" s="195"/>
      <c r="J851" s="195"/>
      <c r="K851" s="195"/>
      <c r="L851" s="195"/>
      <c r="M851" s="195"/>
      <c r="N851" s="195"/>
      <c r="O851" s="195"/>
    </row>
    <row r="852" spans="2:15" ht="12.75">
      <c r="B852" s="194"/>
      <c r="C852" s="195"/>
      <c r="D852" s="195"/>
      <c r="E852" s="195"/>
      <c r="F852" s="195"/>
      <c r="G852" s="195"/>
      <c r="H852" s="195"/>
      <c r="I852" s="195"/>
      <c r="J852" s="195"/>
      <c r="K852" s="195"/>
      <c r="L852" s="195"/>
      <c r="M852" s="195"/>
      <c r="N852" s="195"/>
      <c r="O852" s="195"/>
    </row>
    <row r="853" spans="2:15" ht="12.75">
      <c r="B853" s="194"/>
      <c r="C853" s="195"/>
      <c r="D853" s="195"/>
      <c r="E853" s="195"/>
      <c r="F853" s="195"/>
      <c r="G853" s="195"/>
      <c r="H853" s="195"/>
      <c r="I853" s="195"/>
      <c r="J853" s="195"/>
      <c r="K853" s="195"/>
      <c r="L853" s="195"/>
      <c r="M853" s="195"/>
      <c r="N853" s="195"/>
      <c r="O853" s="195"/>
    </row>
    <row r="854" spans="2:15" ht="12.75">
      <c r="B854" s="194"/>
      <c r="C854" s="195"/>
      <c r="D854" s="195"/>
      <c r="E854" s="195"/>
      <c r="F854" s="195"/>
      <c r="G854" s="195"/>
      <c r="H854" s="195"/>
      <c r="I854" s="195"/>
      <c r="J854" s="195"/>
      <c r="K854" s="195"/>
      <c r="L854" s="195"/>
      <c r="M854" s="195"/>
      <c r="N854" s="195"/>
      <c r="O854" s="195"/>
    </row>
    <row r="855" spans="2:15" ht="12.75">
      <c r="B855" s="194"/>
      <c r="C855" s="195"/>
      <c r="D855" s="195"/>
      <c r="E855" s="195"/>
      <c r="F855" s="195"/>
      <c r="G855" s="195"/>
      <c r="H855" s="195"/>
      <c r="I855" s="195"/>
      <c r="J855" s="195"/>
      <c r="K855" s="195"/>
      <c r="L855" s="195"/>
      <c r="M855" s="195"/>
      <c r="N855" s="195"/>
      <c r="O855" s="195"/>
    </row>
    <row r="856" spans="2:15" ht="12.75">
      <c r="B856" s="194"/>
      <c r="C856" s="195"/>
      <c r="D856" s="195"/>
      <c r="E856" s="195"/>
      <c r="F856" s="195"/>
      <c r="G856" s="195"/>
      <c r="H856" s="195"/>
      <c r="I856" s="195"/>
      <c r="J856" s="195"/>
      <c r="K856" s="195"/>
      <c r="L856" s="195"/>
      <c r="M856" s="195"/>
      <c r="N856" s="195"/>
      <c r="O856" s="195"/>
    </row>
    <row r="857" spans="2:15" ht="12.75">
      <c r="B857" s="194"/>
      <c r="C857" s="195"/>
      <c r="D857" s="195"/>
      <c r="E857" s="195"/>
      <c r="F857" s="195"/>
      <c r="G857" s="195"/>
      <c r="H857" s="195"/>
      <c r="I857" s="195"/>
      <c r="J857" s="195"/>
      <c r="K857" s="195"/>
      <c r="L857" s="195"/>
      <c r="M857" s="195"/>
      <c r="N857" s="195"/>
      <c r="O857" s="195"/>
    </row>
    <row r="858" spans="2:15" ht="12.75">
      <c r="B858" s="194"/>
      <c r="C858" s="195"/>
      <c r="D858" s="195"/>
      <c r="E858" s="195"/>
      <c r="F858" s="195"/>
      <c r="G858" s="195"/>
      <c r="H858" s="195"/>
      <c r="I858" s="195"/>
      <c r="J858" s="195"/>
      <c r="K858" s="195"/>
      <c r="L858" s="195"/>
      <c r="M858" s="195"/>
      <c r="N858" s="195"/>
      <c r="O858" s="195"/>
    </row>
    <row r="859" spans="2:15" ht="12.75">
      <c r="B859" s="194"/>
      <c r="C859" s="195"/>
      <c r="D859" s="195"/>
      <c r="E859" s="195"/>
      <c r="F859" s="195"/>
      <c r="G859" s="195"/>
      <c r="H859" s="195"/>
      <c r="I859" s="195"/>
      <c r="J859" s="195"/>
      <c r="K859" s="195"/>
      <c r="L859" s="195"/>
      <c r="M859" s="195"/>
      <c r="N859" s="195"/>
      <c r="O859" s="195"/>
    </row>
    <row r="860" spans="2:15" ht="12.75">
      <c r="B860" s="194"/>
      <c r="C860" s="195"/>
      <c r="D860" s="195"/>
      <c r="E860" s="195"/>
      <c r="F860" s="195"/>
      <c r="G860" s="195"/>
      <c r="H860" s="195"/>
      <c r="I860" s="195"/>
      <c r="J860" s="195"/>
      <c r="K860" s="195"/>
      <c r="L860" s="195"/>
      <c r="M860" s="195"/>
      <c r="N860" s="195"/>
      <c r="O860" s="195"/>
    </row>
    <row r="861" spans="2:15" ht="12.75">
      <c r="B861" s="194"/>
      <c r="C861" s="195"/>
      <c r="D861" s="195"/>
      <c r="E861" s="195"/>
      <c r="F861" s="195"/>
      <c r="G861" s="195"/>
      <c r="H861" s="195"/>
      <c r="I861" s="195"/>
      <c r="J861" s="195"/>
      <c r="K861" s="195"/>
      <c r="L861" s="195"/>
      <c r="M861" s="195"/>
      <c r="N861" s="195"/>
      <c r="O861" s="195"/>
    </row>
    <row r="862" spans="2:15" ht="12.75">
      <c r="B862" s="194"/>
      <c r="C862" s="195"/>
      <c r="D862" s="195"/>
      <c r="E862" s="195"/>
      <c r="F862" s="195"/>
      <c r="G862" s="195"/>
      <c r="H862" s="195"/>
      <c r="I862" s="195"/>
      <c r="J862" s="195"/>
      <c r="K862" s="195"/>
      <c r="L862" s="195"/>
      <c r="M862" s="195"/>
      <c r="N862" s="195"/>
      <c r="O862" s="195"/>
    </row>
    <row r="863" spans="2:15" ht="12.75">
      <c r="B863" s="194"/>
      <c r="C863" s="195"/>
      <c r="D863" s="195"/>
      <c r="E863" s="195"/>
      <c r="F863" s="195"/>
      <c r="G863" s="195"/>
      <c r="H863" s="195"/>
      <c r="I863" s="195"/>
      <c r="J863" s="195"/>
      <c r="K863" s="195"/>
      <c r="L863" s="195"/>
      <c r="M863" s="195"/>
      <c r="N863" s="195"/>
      <c r="O863" s="195"/>
    </row>
    <row r="864" spans="2:15" ht="12.75">
      <c r="B864" s="194"/>
      <c r="C864" s="195"/>
      <c r="D864" s="195"/>
      <c r="E864" s="195"/>
      <c r="F864" s="195"/>
      <c r="G864" s="195"/>
      <c r="H864" s="195"/>
      <c r="I864" s="195"/>
      <c r="J864" s="195"/>
      <c r="K864" s="195"/>
      <c r="L864" s="195"/>
      <c r="M864" s="195"/>
      <c r="N864" s="195"/>
      <c r="O864" s="195"/>
    </row>
    <row r="865" spans="2:15" ht="12.75">
      <c r="B865" s="194"/>
      <c r="C865" s="195"/>
      <c r="D865" s="195"/>
      <c r="E865" s="195"/>
      <c r="F865" s="195"/>
      <c r="G865" s="195"/>
      <c r="H865" s="195"/>
      <c r="I865" s="195"/>
      <c r="J865" s="195"/>
      <c r="K865" s="195"/>
      <c r="L865" s="195"/>
      <c r="M865" s="195"/>
      <c r="N865" s="195"/>
      <c r="O865" s="195"/>
    </row>
    <row r="866" spans="2:15" ht="12.75">
      <c r="B866" s="194"/>
      <c r="C866" s="195"/>
      <c r="D866" s="195"/>
      <c r="E866" s="195"/>
      <c r="F866" s="195"/>
      <c r="G866" s="195"/>
      <c r="H866" s="195"/>
      <c r="I866" s="195"/>
      <c r="J866" s="195"/>
      <c r="K866" s="195"/>
      <c r="L866" s="195"/>
      <c r="M866" s="195"/>
      <c r="N866" s="195"/>
      <c r="O866" s="195"/>
    </row>
    <row r="867" spans="2:15" ht="12.75">
      <c r="B867" s="194"/>
      <c r="C867" s="195"/>
      <c r="D867" s="195"/>
      <c r="E867" s="195"/>
      <c r="F867" s="195"/>
      <c r="G867" s="195"/>
      <c r="H867" s="195"/>
      <c r="I867" s="195"/>
      <c r="J867" s="195"/>
      <c r="K867" s="195"/>
      <c r="L867" s="195"/>
      <c r="M867" s="195"/>
      <c r="N867" s="195"/>
      <c r="O867" s="195"/>
    </row>
    <row r="868" spans="2:15" ht="12.75">
      <c r="B868" s="194"/>
      <c r="C868" s="195"/>
      <c r="D868" s="195"/>
      <c r="E868" s="195"/>
      <c r="F868" s="195"/>
      <c r="G868" s="195"/>
      <c r="H868" s="195"/>
      <c r="I868" s="195"/>
      <c r="J868" s="195"/>
      <c r="K868" s="195"/>
      <c r="L868" s="195"/>
      <c r="M868" s="195"/>
      <c r="N868" s="195"/>
      <c r="O868" s="195"/>
    </row>
    <row r="869" spans="2:15" ht="12.75">
      <c r="B869" s="194"/>
      <c r="C869" s="195"/>
      <c r="D869" s="195"/>
      <c r="E869" s="195"/>
      <c r="F869" s="195"/>
      <c r="G869" s="195"/>
      <c r="H869" s="195"/>
      <c r="I869" s="195"/>
      <c r="J869" s="195"/>
      <c r="K869" s="195"/>
      <c r="L869" s="195"/>
      <c r="M869" s="195"/>
      <c r="N869" s="195"/>
      <c r="O869" s="195"/>
    </row>
    <row r="870" spans="2:15" ht="12.75">
      <c r="B870" s="194"/>
      <c r="C870" s="195"/>
      <c r="D870" s="195"/>
      <c r="E870" s="195"/>
      <c r="F870" s="195"/>
      <c r="G870" s="195"/>
      <c r="H870" s="195"/>
      <c r="I870" s="195"/>
      <c r="J870" s="195"/>
      <c r="K870" s="195"/>
      <c r="L870" s="195"/>
      <c r="M870" s="195"/>
      <c r="N870" s="195"/>
      <c r="O870" s="195"/>
    </row>
    <row r="871" spans="2:15" ht="12.75">
      <c r="B871" s="194"/>
      <c r="C871" s="195"/>
      <c r="D871" s="195"/>
      <c r="E871" s="195"/>
      <c r="F871" s="195"/>
      <c r="G871" s="195"/>
      <c r="H871" s="195"/>
      <c r="I871" s="195"/>
      <c r="J871" s="195"/>
      <c r="K871" s="195"/>
      <c r="L871" s="195"/>
      <c r="M871" s="195"/>
      <c r="N871" s="195"/>
      <c r="O871" s="195"/>
    </row>
    <row r="872" spans="2:15" ht="12.75">
      <c r="B872" s="194"/>
      <c r="C872" s="195"/>
      <c r="D872" s="195"/>
      <c r="E872" s="195"/>
      <c r="F872" s="195"/>
      <c r="G872" s="195"/>
      <c r="H872" s="195"/>
      <c r="I872" s="195"/>
      <c r="J872" s="195"/>
      <c r="K872" s="195"/>
      <c r="L872" s="195"/>
      <c r="M872" s="195"/>
      <c r="N872" s="195"/>
      <c r="O872" s="195"/>
    </row>
    <row r="873" spans="2:15" ht="12.75">
      <c r="B873" s="194"/>
      <c r="C873" s="195"/>
      <c r="D873" s="195"/>
      <c r="E873" s="195"/>
      <c r="F873" s="195"/>
      <c r="G873" s="195"/>
      <c r="H873" s="195"/>
      <c r="I873" s="195"/>
      <c r="J873" s="195"/>
      <c r="K873" s="195"/>
      <c r="L873" s="195"/>
      <c r="M873" s="195"/>
      <c r="N873" s="195"/>
      <c r="O873" s="195"/>
    </row>
    <row r="874" spans="2:15" ht="12.75">
      <c r="B874" s="194"/>
      <c r="C874" s="195"/>
      <c r="D874" s="195"/>
      <c r="E874" s="195"/>
      <c r="F874" s="195"/>
      <c r="G874" s="195"/>
      <c r="H874" s="195"/>
      <c r="I874" s="195"/>
      <c r="J874" s="195"/>
      <c r="K874" s="195"/>
      <c r="L874" s="195"/>
      <c r="M874" s="195"/>
      <c r="N874" s="195"/>
      <c r="O874" s="195"/>
    </row>
    <row r="875" spans="2:15" ht="12.75">
      <c r="B875" s="194"/>
      <c r="C875" s="195"/>
      <c r="D875" s="195"/>
      <c r="E875" s="195"/>
      <c r="F875" s="195"/>
      <c r="G875" s="195"/>
      <c r="H875" s="195"/>
      <c r="I875" s="195"/>
      <c r="J875" s="195"/>
      <c r="K875" s="195"/>
      <c r="L875" s="195"/>
      <c r="M875" s="195"/>
      <c r="N875" s="195"/>
      <c r="O875" s="195"/>
    </row>
    <row r="876" spans="2:15" ht="12.75">
      <c r="B876" s="194"/>
      <c r="C876" s="195"/>
      <c r="D876" s="195"/>
      <c r="E876" s="195"/>
      <c r="F876" s="195"/>
      <c r="G876" s="195"/>
      <c r="H876" s="195"/>
      <c r="I876" s="195"/>
      <c r="J876" s="195"/>
      <c r="K876" s="195"/>
      <c r="L876" s="195"/>
      <c r="M876" s="195"/>
      <c r="N876" s="195"/>
      <c r="O876" s="195"/>
    </row>
    <row r="877" spans="2:15" ht="12.75">
      <c r="B877" s="194"/>
      <c r="C877" s="195"/>
      <c r="D877" s="195"/>
      <c r="E877" s="195"/>
      <c r="F877" s="195"/>
      <c r="G877" s="195"/>
      <c r="H877" s="195"/>
      <c r="I877" s="195"/>
      <c r="J877" s="195"/>
      <c r="K877" s="195"/>
      <c r="L877" s="195"/>
      <c r="M877" s="195"/>
      <c r="N877" s="195"/>
      <c r="O877" s="195"/>
    </row>
    <row r="878" spans="2:15" ht="12.75">
      <c r="B878" s="194"/>
      <c r="C878" s="195"/>
      <c r="D878" s="195"/>
      <c r="E878" s="195"/>
      <c r="F878" s="195"/>
      <c r="G878" s="195"/>
      <c r="H878" s="195"/>
      <c r="I878" s="195"/>
      <c r="J878" s="195"/>
      <c r="K878" s="195"/>
      <c r="L878" s="195"/>
      <c r="M878" s="195"/>
      <c r="N878" s="195"/>
      <c r="O878" s="195"/>
    </row>
    <row r="879" spans="2:15" ht="12.75">
      <c r="B879" s="194"/>
      <c r="C879" s="195"/>
      <c r="D879" s="195"/>
      <c r="E879" s="195"/>
      <c r="F879" s="195"/>
      <c r="G879" s="195"/>
      <c r="H879" s="195"/>
      <c r="I879" s="195"/>
      <c r="J879" s="195"/>
      <c r="K879" s="195"/>
      <c r="L879" s="195"/>
      <c r="M879" s="195"/>
      <c r="N879" s="195"/>
      <c r="O879" s="195"/>
    </row>
    <row r="880" spans="2:15" ht="12.75">
      <c r="B880" s="194"/>
      <c r="C880" s="195"/>
      <c r="D880" s="195"/>
      <c r="E880" s="195"/>
      <c r="F880" s="195"/>
      <c r="G880" s="195"/>
      <c r="H880" s="195"/>
      <c r="I880" s="195"/>
      <c r="J880" s="195"/>
      <c r="K880" s="195"/>
      <c r="L880" s="195"/>
      <c r="M880" s="195"/>
      <c r="N880" s="195"/>
      <c r="O880" s="195"/>
    </row>
    <row r="881" spans="2:15" ht="12.75">
      <c r="B881" s="194"/>
      <c r="C881" s="195"/>
      <c r="D881" s="195"/>
      <c r="E881" s="195"/>
      <c r="F881" s="195"/>
      <c r="G881" s="195"/>
      <c r="H881" s="195"/>
      <c r="I881" s="195"/>
      <c r="J881" s="195"/>
      <c r="K881" s="195"/>
      <c r="L881" s="195"/>
      <c r="M881" s="195"/>
      <c r="N881" s="195"/>
      <c r="O881" s="195"/>
    </row>
    <row r="882" spans="2:15" ht="12.75">
      <c r="B882" s="194"/>
      <c r="C882" s="195"/>
      <c r="D882" s="195"/>
      <c r="E882" s="195"/>
      <c r="F882" s="195"/>
      <c r="G882" s="195"/>
      <c r="H882" s="195"/>
      <c r="I882" s="195"/>
      <c r="J882" s="195"/>
      <c r="K882" s="195"/>
      <c r="L882" s="195"/>
      <c r="M882" s="195"/>
      <c r="N882" s="195"/>
      <c r="O882" s="195"/>
    </row>
    <row r="883" spans="2:15" ht="12.75">
      <c r="B883" s="194"/>
      <c r="C883" s="195"/>
      <c r="D883" s="195"/>
      <c r="E883" s="195"/>
      <c r="F883" s="195"/>
      <c r="G883" s="195"/>
      <c r="H883" s="195"/>
      <c r="I883" s="195"/>
      <c r="J883" s="195"/>
      <c r="K883" s="195"/>
      <c r="L883" s="195"/>
      <c r="M883" s="195"/>
      <c r="N883" s="195"/>
      <c r="O883" s="195"/>
    </row>
    <row r="884" spans="2:15" ht="12.75">
      <c r="B884" s="194"/>
      <c r="C884" s="195"/>
      <c r="D884" s="195"/>
      <c r="E884" s="195"/>
      <c r="F884" s="195"/>
      <c r="G884" s="195"/>
      <c r="H884" s="195"/>
      <c r="I884" s="195"/>
      <c r="J884" s="195"/>
      <c r="K884" s="195"/>
      <c r="L884" s="195"/>
      <c r="M884" s="195"/>
      <c r="N884" s="195"/>
      <c r="O884" s="195"/>
    </row>
    <row r="885" spans="2:15" ht="12.75">
      <c r="B885" s="194"/>
      <c r="C885" s="195"/>
      <c r="D885" s="195"/>
      <c r="E885" s="195"/>
      <c r="F885" s="195"/>
      <c r="G885" s="195"/>
      <c r="H885" s="195"/>
      <c r="I885" s="195"/>
      <c r="J885" s="195"/>
      <c r="K885" s="195"/>
      <c r="L885" s="195"/>
      <c r="M885" s="195"/>
      <c r="N885" s="195"/>
      <c r="O885" s="195"/>
    </row>
    <row r="886" spans="2:15" ht="12.75">
      <c r="B886" s="194"/>
      <c r="C886" s="195"/>
      <c r="D886" s="195"/>
      <c r="E886" s="195"/>
      <c r="F886" s="195"/>
      <c r="G886" s="195"/>
      <c r="H886" s="195"/>
      <c r="I886" s="195"/>
      <c r="J886" s="195"/>
      <c r="K886" s="195"/>
      <c r="L886" s="195"/>
      <c r="M886" s="195"/>
      <c r="N886" s="195"/>
      <c r="O886" s="195"/>
    </row>
    <row r="887" spans="2:15" ht="12.75">
      <c r="B887" s="194"/>
      <c r="C887" s="195"/>
      <c r="D887" s="195"/>
      <c r="E887" s="195"/>
      <c r="F887" s="195"/>
      <c r="G887" s="195"/>
      <c r="H887" s="195"/>
      <c r="I887" s="195"/>
      <c r="J887" s="195"/>
      <c r="K887" s="195"/>
      <c r="L887" s="195"/>
      <c r="M887" s="195"/>
      <c r="N887" s="195"/>
      <c r="O887" s="195"/>
    </row>
    <row r="888" spans="2:15" ht="12.75">
      <c r="B888" s="194"/>
      <c r="C888" s="195"/>
      <c r="D888" s="195"/>
      <c r="E888" s="195"/>
      <c r="F888" s="195"/>
      <c r="G888" s="195"/>
      <c r="H888" s="195"/>
      <c r="I888" s="195"/>
      <c r="J888" s="195"/>
      <c r="K888" s="195"/>
      <c r="L888" s="195"/>
      <c r="M888" s="195"/>
      <c r="N888" s="195"/>
      <c r="O888" s="195"/>
    </row>
    <row r="889" spans="2:15" ht="12.75">
      <c r="B889" s="194"/>
      <c r="C889" s="195"/>
      <c r="D889" s="195"/>
      <c r="E889" s="195"/>
      <c r="F889" s="195"/>
      <c r="G889" s="195"/>
      <c r="H889" s="195"/>
      <c r="I889" s="195"/>
      <c r="J889" s="195"/>
      <c r="K889" s="195"/>
      <c r="L889" s="195"/>
      <c r="M889" s="195"/>
      <c r="N889" s="195"/>
      <c r="O889" s="195"/>
    </row>
    <row r="890" spans="2:15" ht="12.75">
      <c r="B890" s="194"/>
      <c r="C890" s="195"/>
      <c r="D890" s="195"/>
      <c r="E890" s="195"/>
      <c r="F890" s="195"/>
      <c r="G890" s="195"/>
      <c r="H890" s="195"/>
      <c r="I890" s="195"/>
      <c r="J890" s="195"/>
      <c r="K890" s="195"/>
      <c r="L890" s="195"/>
      <c r="M890" s="195"/>
      <c r="N890" s="195"/>
      <c r="O890" s="195"/>
    </row>
    <row r="891" spans="2:15" ht="12.75">
      <c r="B891" s="194"/>
      <c r="C891" s="195"/>
      <c r="D891" s="195"/>
      <c r="E891" s="195"/>
      <c r="F891" s="195"/>
      <c r="G891" s="195"/>
      <c r="H891" s="195"/>
      <c r="I891" s="195"/>
      <c r="J891" s="195"/>
      <c r="K891" s="195"/>
      <c r="L891" s="195"/>
      <c r="M891" s="195"/>
      <c r="N891" s="195"/>
      <c r="O891" s="195"/>
    </row>
    <row r="892" spans="2:15" ht="12.75">
      <c r="B892" s="194"/>
      <c r="C892" s="195"/>
      <c r="D892" s="195"/>
      <c r="E892" s="195"/>
      <c r="F892" s="195"/>
      <c r="G892" s="195"/>
      <c r="H892" s="195"/>
      <c r="I892" s="195"/>
      <c r="J892" s="195"/>
      <c r="K892" s="195"/>
      <c r="L892" s="195"/>
      <c r="M892" s="195"/>
      <c r="N892" s="195"/>
      <c r="O892" s="195"/>
    </row>
    <row r="893" spans="2:15" ht="12.75">
      <c r="B893" s="194"/>
      <c r="C893" s="195"/>
      <c r="D893" s="195"/>
      <c r="E893" s="195"/>
      <c r="F893" s="195"/>
      <c r="G893" s="195"/>
      <c r="H893" s="195"/>
      <c r="I893" s="195"/>
      <c r="J893" s="195"/>
      <c r="K893" s="195"/>
      <c r="L893" s="195"/>
      <c r="M893" s="195"/>
      <c r="N893" s="195"/>
      <c r="O893" s="195"/>
    </row>
    <row r="894" spans="2:15" ht="12.75">
      <c r="B894" s="194"/>
      <c r="C894" s="195"/>
      <c r="D894" s="195"/>
      <c r="E894" s="195"/>
      <c r="F894" s="195"/>
      <c r="G894" s="195"/>
      <c r="H894" s="195"/>
      <c r="I894" s="195"/>
      <c r="J894" s="195"/>
      <c r="K894" s="195"/>
      <c r="L894" s="195"/>
      <c r="M894" s="195"/>
      <c r="N894" s="195"/>
      <c r="O894" s="195"/>
    </row>
    <row r="895" spans="2:15" ht="12.75">
      <c r="B895" s="194"/>
      <c r="C895" s="195"/>
      <c r="D895" s="195"/>
      <c r="E895" s="195"/>
      <c r="F895" s="195"/>
      <c r="G895" s="195"/>
      <c r="H895" s="195"/>
      <c r="I895" s="195"/>
      <c r="J895" s="195"/>
      <c r="K895" s="195"/>
      <c r="L895" s="195"/>
      <c r="M895" s="195"/>
      <c r="N895" s="195"/>
      <c r="O895" s="195"/>
    </row>
    <row r="896" spans="2:15" ht="12.75">
      <c r="B896" s="194"/>
      <c r="C896" s="195"/>
      <c r="D896" s="195"/>
      <c r="E896" s="195"/>
      <c r="F896" s="195"/>
      <c r="G896" s="195"/>
      <c r="H896" s="195"/>
      <c r="I896" s="195"/>
      <c r="J896" s="195"/>
      <c r="K896" s="195"/>
      <c r="L896" s="195"/>
      <c r="M896" s="195"/>
      <c r="N896" s="195"/>
      <c r="O896" s="195"/>
    </row>
    <row r="897" spans="2:15" ht="12.75">
      <c r="B897" s="194"/>
      <c r="C897" s="195"/>
      <c r="D897" s="195"/>
      <c r="E897" s="195"/>
      <c r="F897" s="195"/>
      <c r="G897" s="195"/>
      <c r="H897" s="195"/>
      <c r="I897" s="195"/>
      <c r="J897" s="195"/>
      <c r="K897" s="195"/>
      <c r="L897" s="195"/>
      <c r="M897" s="195"/>
      <c r="N897" s="195"/>
      <c r="O897" s="195"/>
    </row>
    <row r="898" spans="2:15" ht="12.75">
      <c r="B898" s="194"/>
      <c r="C898" s="195"/>
      <c r="D898" s="195"/>
      <c r="E898" s="195"/>
      <c r="F898" s="195"/>
      <c r="G898" s="195"/>
      <c r="H898" s="195"/>
      <c r="I898" s="195"/>
      <c r="J898" s="195"/>
      <c r="K898" s="195"/>
      <c r="L898" s="195"/>
      <c r="M898" s="195"/>
      <c r="N898" s="195"/>
      <c r="O898" s="195"/>
    </row>
    <row r="899" spans="2:15" ht="12.75">
      <c r="B899" s="194"/>
      <c r="C899" s="195"/>
      <c r="D899" s="195"/>
      <c r="E899" s="195"/>
      <c r="F899" s="195"/>
      <c r="G899" s="195"/>
      <c r="H899" s="195"/>
      <c r="I899" s="195"/>
      <c r="J899" s="195"/>
      <c r="K899" s="195"/>
      <c r="L899" s="195"/>
      <c r="M899" s="195"/>
      <c r="N899" s="195"/>
      <c r="O899" s="195"/>
    </row>
    <row r="900" spans="2:15" ht="12.75">
      <c r="B900" s="194"/>
      <c r="C900" s="195"/>
      <c r="D900" s="195"/>
      <c r="E900" s="195"/>
      <c r="F900" s="195"/>
      <c r="G900" s="195"/>
      <c r="H900" s="195"/>
      <c r="I900" s="195"/>
      <c r="J900" s="195"/>
      <c r="K900" s="195"/>
      <c r="L900" s="195"/>
      <c r="M900" s="195"/>
      <c r="N900" s="195"/>
      <c r="O900" s="195"/>
    </row>
    <row r="901" spans="2:15" ht="12.75">
      <c r="B901" s="194"/>
      <c r="C901" s="195"/>
      <c r="D901" s="195"/>
      <c r="E901" s="195"/>
      <c r="F901" s="195"/>
      <c r="G901" s="195"/>
      <c r="H901" s="195"/>
      <c r="I901" s="195"/>
      <c r="J901" s="195"/>
      <c r="K901" s="195"/>
      <c r="L901" s="195"/>
      <c r="M901" s="195"/>
      <c r="N901" s="195"/>
      <c r="O901" s="195"/>
    </row>
    <row r="902" spans="2:15" ht="12.75">
      <c r="B902" s="194"/>
      <c r="C902" s="195"/>
      <c r="D902" s="195"/>
      <c r="E902" s="195"/>
      <c r="F902" s="195"/>
      <c r="G902" s="195"/>
      <c r="H902" s="195"/>
      <c r="I902" s="195"/>
      <c r="J902" s="195"/>
      <c r="K902" s="195"/>
      <c r="L902" s="195"/>
      <c r="M902" s="195"/>
      <c r="N902" s="195"/>
      <c r="O902" s="195"/>
    </row>
    <row r="903" spans="2:15" ht="12.75">
      <c r="B903" s="194"/>
      <c r="C903" s="195"/>
      <c r="D903" s="195"/>
      <c r="E903" s="195"/>
      <c r="F903" s="195"/>
      <c r="G903" s="195"/>
      <c r="H903" s="195"/>
      <c r="I903" s="195"/>
      <c r="J903" s="195"/>
      <c r="K903" s="195"/>
      <c r="L903" s="195"/>
      <c r="M903" s="195"/>
      <c r="N903" s="195"/>
      <c r="O903" s="195"/>
    </row>
    <row r="904" spans="2:15" ht="12.75">
      <c r="B904" s="194"/>
      <c r="C904" s="195"/>
      <c r="D904" s="195"/>
      <c r="E904" s="195"/>
      <c r="F904" s="195"/>
      <c r="G904" s="195"/>
      <c r="H904" s="195"/>
      <c r="I904" s="195"/>
      <c r="J904" s="195"/>
      <c r="K904" s="195"/>
      <c r="L904" s="195"/>
      <c r="M904" s="195"/>
      <c r="N904" s="195"/>
      <c r="O904" s="195"/>
    </row>
    <row r="905" spans="2:15" ht="12.75">
      <c r="B905" s="194"/>
      <c r="C905" s="195"/>
      <c r="D905" s="195"/>
      <c r="E905" s="195"/>
      <c r="F905" s="195"/>
      <c r="G905" s="195"/>
      <c r="H905" s="195"/>
      <c r="I905" s="195"/>
      <c r="J905" s="195"/>
      <c r="K905" s="195"/>
      <c r="L905" s="195"/>
      <c r="M905" s="195"/>
      <c r="N905" s="195"/>
      <c r="O905" s="195"/>
    </row>
    <row r="906" spans="2:15" ht="12.75">
      <c r="B906" s="194"/>
      <c r="C906" s="195"/>
      <c r="D906" s="195"/>
      <c r="E906" s="195"/>
      <c r="F906" s="195"/>
      <c r="G906" s="195"/>
      <c r="H906" s="195"/>
      <c r="I906" s="195"/>
      <c r="J906" s="195"/>
      <c r="K906" s="195"/>
      <c r="L906" s="195"/>
      <c r="M906" s="195"/>
      <c r="N906" s="195"/>
      <c r="O906" s="195"/>
    </row>
    <row r="907" spans="2:15" ht="12.75">
      <c r="B907" s="194"/>
      <c r="C907" s="195"/>
      <c r="D907" s="195"/>
      <c r="E907" s="195"/>
      <c r="F907" s="195"/>
      <c r="G907" s="195"/>
      <c r="H907" s="195"/>
      <c r="I907" s="195"/>
      <c r="J907" s="195"/>
      <c r="K907" s="195"/>
      <c r="L907" s="195"/>
      <c r="M907" s="195"/>
      <c r="N907" s="195"/>
      <c r="O907" s="195"/>
    </row>
    <row r="908" spans="2:15" ht="12.75">
      <c r="B908" s="194"/>
      <c r="C908" s="195"/>
      <c r="D908" s="195"/>
      <c r="E908" s="195"/>
      <c r="F908" s="195"/>
      <c r="G908" s="195"/>
      <c r="H908" s="195"/>
      <c r="I908" s="195"/>
      <c r="J908" s="195"/>
      <c r="K908" s="195"/>
      <c r="L908" s="195"/>
      <c r="M908" s="195"/>
      <c r="N908" s="195"/>
      <c r="O908" s="195"/>
    </row>
    <row r="909" spans="2:15" ht="12.75">
      <c r="B909" s="194"/>
      <c r="C909" s="195"/>
      <c r="D909" s="195"/>
      <c r="E909" s="195"/>
      <c r="F909" s="195"/>
      <c r="G909" s="195"/>
      <c r="H909" s="195"/>
      <c r="I909" s="195"/>
      <c r="J909" s="195"/>
      <c r="K909" s="195"/>
      <c r="L909" s="195"/>
      <c r="M909" s="195"/>
      <c r="N909" s="195"/>
      <c r="O909" s="195"/>
    </row>
    <row r="910" spans="2:15" ht="12.75">
      <c r="B910" s="194"/>
      <c r="C910" s="195"/>
      <c r="D910" s="195"/>
      <c r="E910" s="195"/>
      <c r="F910" s="195"/>
      <c r="G910" s="195"/>
      <c r="H910" s="195"/>
      <c r="I910" s="195"/>
      <c r="J910" s="195"/>
      <c r="K910" s="195"/>
      <c r="L910" s="195"/>
      <c r="M910" s="195"/>
      <c r="N910" s="195"/>
      <c r="O910" s="195"/>
    </row>
    <row r="911" spans="2:15" ht="12.75">
      <c r="B911" s="194"/>
      <c r="C911" s="195"/>
      <c r="D911" s="195"/>
      <c r="E911" s="195"/>
      <c r="F911" s="195"/>
      <c r="G911" s="195"/>
      <c r="H911" s="195"/>
      <c r="I911" s="195"/>
      <c r="J911" s="195"/>
      <c r="K911" s="195"/>
      <c r="L911" s="195"/>
      <c r="M911" s="195"/>
      <c r="N911" s="195"/>
      <c r="O911" s="195"/>
    </row>
    <row r="912" spans="2:15" ht="12.75">
      <c r="B912" s="194"/>
      <c r="C912" s="195"/>
      <c r="D912" s="195"/>
      <c r="E912" s="195"/>
      <c r="F912" s="195"/>
      <c r="G912" s="195"/>
      <c r="H912" s="195"/>
      <c r="I912" s="195"/>
      <c r="J912" s="195"/>
      <c r="K912" s="195"/>
      <c r="L912" s="195"/>
      <c r="M912" s="195"/>
      <c r="N912" s="195"/>
      <c r="O912" s="195"/>
    </row>
    <row r="913" spans="2:15" ht="12.75">
      <c r="B913" s="194"/>
      <c r="C913" s="195"/>
      <c r="D913" s="195"/>
      <c r="E913" s="195"/>
      <c r="F913" s="195"/>
      <c r="G913" s="195"/>
      <c r="H913" s="195"/>
      <c r="I913" s="195"/>
      <c r="J913" s="195"/>
      <c r="K913" s="195"/>
      <c r="L913" s="195"/>
      <c r="M913" s="195"/>
      <c r="N913" s="195"/>
      <c r="O913" s="195"/>
    </row>
    <row r="914" spans="2:15" ht="12.75">
      <c r="B914" s="194"/>
      <c r="C914" s="195"/>
      <c r="D914" s="195"/>
      <c r="E914" s="195"/>
      <c r="F914" s="195"/>
      <c r="G914" s="195"/>
      <c r="H914" s="195"/>
      <c r="I914" s="195"/>
      <c r="J914" s="195"/>
      <c r="K914" s="195"/>
      <c r="L914" s="195"/>
      <c r="M914" s="195"/>
      <c r="N914" s="195"/>
      <c r="O914" s="195"/>
    </row>
    <row r="915" spans="2:15" ht="12.75">
      <c r="B915" s="194"/>
      <c r="C915" s="195"/>
      <c r="D915" s="195"/>
      <c r="E915" s="195"/>
      <c r="F915" s="195"/>
      <c r="G915" s="195"/>
      <c r="H915" s="195"/>
      <c r="I915" s="195"/>
      <c r="J915" s="195"/>
      <c r="K915" s="195"/>
      <c r="L915" s="195"/>
      <c r="M915" s="195"/>
      <c r="N915" s="195"/>
      <c r="O915" s="195"/>
    </row>
    <row r="916" spans="2:15" ht="12.75">
      <c r="B916" s="194"/>
      <c r="C916" s="195"/>
      <c r="D916" s="195"/>
      <c r="E916" s="195"/>
      <c r="F916" s="195"/>
      <c r="G916" s="195"/>
      <c r="H916" s="195"/>
      <c r="I916" s="195"/>
      <c r="J916" s="195"/>
      <c r="K916" s="195"/>
      <c r="L916" s="195"/>
      <c r="M916" s="195"/>
      <c r="N916" s="195"/>
      <c r="O916" s="195"/>
    </row>
    <row r="917" spans="2:15" ht="12.75">
      <c r="B917" s="194"/>
      <c r="C917" s="195"/>
      <c r="D917" s="195"/>
      <c r="E917" s="195"/>
      <c r="F917" s="195"/>
      <c r="G917" s="195"/>
      <c r="H917" s="195"/>
      <c r="I917" s="195"/>
      <c r="J917" s="195"/>
      <c r="K917" s="195"/>
      <c r="L917" s="195"/>
      <c r="M917" s="195"/>
      <c r="N917" s="195"/>
      <c r="O917" s="195"/>
    </row>
    <row r="918" spans="2:15" ht="12.75">
      <c r="B918" s="194"/>
      <c r="C918" s="195"/>
      <c r="D918" s="195"/>
      <c r="E918" s="195"/>
      <c r="F918" s="195"/>
      <c r="G918" s="195"/>
      <c r="H918" s="195"/>
      <c r="I918" s="195"/>
      <c r="J918" s="195"/>
      <c r="K918" s="195"/>
      <c r="L918" s="195"/>
      <c r="M918" s="195"/>
      <c r="N918" s="195"/>
      <c r="O918" s="195"/>
    </row>
    <row r="919" spans="2:15" ht="12.75">
      <c r="B919" s="194"/>
      <c r="C919" s="195"/>
      <c r="D919" s="195"/>
      <c r="E919" s="195"/>
      <c r="F919" s="195"/>
      <c r="G919" s="195"/>
      <c r="H919" s="195"/>
      <c r="I919" s="195"/>
      <c r="J919" s="195"/>
      <c r="K919" s="195"/>
      <c r="L919" s="195"/>
      <c r="M919" s="195"/>
      <c r="N919" s="195"/>
      <c r="O919" s="195"/>
    </row>
    <row r="920" spans="2:15" ht="12.75">
      <c r="B920" s="194"/>
      <c r="C920" s="195"/>
      <c r="D920" s="195"/>
      <c r="E920" s="195"/>
      <c r="F920" s="195"/>
      <c r="G920" s="195"/>
      <c r="H920" s="195"/>
      <c r="I920" s="195"/>
      <c r="J920" s="195"/>
      <c r="K920" s="195"/>
      <c r="L920" s="195"/>
      <c r="M920" s="195"/>
      <c r="N920" s="195"/>
      <c r="O920" s="195"/>
    </row>
    <row r="921" spans="2:15" ht="12.75">
      <c r="B921" s="194"/>
      <c r="C921" s="195"/>
      <c r="D921" s="195"/>
      <c r="E921" s="195"/>
      <c r="F921" s="195"/>
      <c r="G921" s="195"/>
      <c r="H921" s="195"/>
      <c r="I921" s="195"/>
      <c r="J921" s="195"/>
      <c r="K921" s="195"/>
      <c r="L921" s="195"/>
      <c r="M921" s="195"/>
      <c r="N921" s="195"/>
      <c r="O921" s="195"/>
    </row>
    <row r="922" spans="2:15" ht="12.75">
      <c r="B922" s="194"/>
      <c r="C922" s="195"/>
      <c r="D922" s="195"/>
      <c r="E922" s="195"/>
      <c r="F922" s="195"/>
      <c r="G922" s="195"/>
      <c r="H922" s="195"/>
      <c r="I922" s="195"/>
      <c r="J922" s="195"/>
      <c r="K922" s="195"/>
      <c r="L922" s="195"/>
      <c r="M922" s="195"/>
      <c r="N922" s="195"/>
      <c r="O922" s="195"/>
    </row>
    <row r="923" spans="2:15" ht="12.75">
      <c r="B923" s="194"/>
      <c r="C923" s="195"/>
      <c r="D923" s="195"/>
      <c r="E923" s="195"/>
      <c r="F923" s="195"/>
      <c r="G923" s="195"/>
      <c r="H923" s="195"/>
      <c r="I923" s="195"/>
      <c r="J923" s="195"/>
      <c r="K923" s="195"/>
      <c r="L923" s="195"/>
      <c r="M923" s="195"/>
      <c r="N923" s="195"/>
      <c r="O923" s="195"/>
    </row>
    <row r="924" spans="2:15" ht="12.75">
      <c r="B924" s="194"/>
      <c r="C924" s="195"/>
      <c r="D924" s="195"/>
      <c r="E924" s="195"/>
      <c r="F924" s="195"/>
      <c r="G924" s="195"/>
      <c r="H924" s="195"/>
      <c r="I924" s="195"/>
      <c r="J924" s="195"/>
      <c r="K924" s="195"/>
      <c r="L924" s="195"/>
      <c r="M924" s="195"/>
      <c r="N924" s="195"/>
      <c r="O924" s="195"/>
    </row>
    <row r="925" spans="2:15" ht="12.75">
      <c r="B925" s="194"/>
      <c r="C925" s="195"/>
      <c r="D925" s="195"/>
      <c r="E925" s="195"/>
      <c r="F925" s="195"/>
      <c r="G925" s="195"/>
      <c r="H925" s="195"/>
      <c r="I925" s="195"/>
      <c r="J925" s="195"/>
      <c r="K925" s="195"/>
      <c r="L925" s="195"/>
      <c r="M925" s="195"/>
      <c r="N925" s="195"/>
      <c r="O925" s="195"/>
    </row>
    <row r="926" spans="2:15" ht="12.75">
      <c r="B926" s="194"/>
      <c r="C926" s="195"/>
      <c r="D926" s="195"/>
      <c r="E926" s="195"/>
      <c r="F926" s="195"/>
      <c r="G926" s="195"/>
      <c r="H926" s="195"/>
      <c r="I926" s="195"/>
      <c r="J926" s="195"/>
      <c r="K926" s="195"/>
      <c r="L926" s="195"/>
      <c r="M926" s="195"/>
      <c r="N926" s="195"/>
      <c r="O926" s="195"/>
    </row>
    <row r="927" spans="2:15" ht="12.75">
      <c r="B927" s="194"/>
      <c r="C927" s="195"/>
      <c r="D927" s="195"/>
      <c r="E927" s="195"/>
      <c r="F927" s="195"/>
      <c r="G927" s="195"/>
      <c r="H927" s="195"/>
      <c r="I927" s="195"/>
      <c r="J927" s="195"/>
      <c r="K927" s="195"/>
      <c r="L927" s="195"/>
      <c r="M927" s="195"/>
      <c r="N927" s="195"/>
      <c r="O927" s="195"/>
    </row>
    <row r="928" spans="2:15" ht="12.75">
      <c r="B928" s="194"/>
      <c r="C928" s="195"/>
      <c r="D928" s="195"/>
      <c r="E928" s="195"/>
      <c r="F928" s="195"/>
      <c r="G928" s="195"/>
      <c r="H928" s="195"/>
      <c r="I928" s="195"/>
      <c r="J928" s="195"/>
      <c r="K928" s="195"/>
      <c r="L928" s="195"/>
      <c r="M928" s="195"/>
      <c r="N928" s="195"/>
      <c r="O928" s="195"/>
    </row>
    <row r="929" spans="2:15" ht="12.75">
      <c r="B929" s="194"/>
      <c r="C929" s="195"/>
      <c r="D929" s="195"/>
      <c r="E929" s="195"/>
      <c r="F929" s="195"/>
      <c r="G929" s="195"/>
      <c r="H929" s="195"/>
      <c r="I929" s="195"/>
      <c r="J929" s="195"/>
      <c r="K929" s="195"/>
      <c r="L929" s="195"/>
      <c r="M929" s="195"/>
      <c r="N929" s="195"/>
      <c r="O929" s="195"/>
    </row>
    <row r="930" spans="2:15" ht="12.75">
      <c r="B930" s="194"/>
      <c r="C930" s="195"/>
      <c r="D930" s="195"/>
      <c r="E930" s="195"/>
      <c r="F930" s="195"/>
      <c r="G930" s="195"/>
      <c r="H930" s="195"/>
      <c r="I930" s="195"/>
      <c r="J930" s="195"/>
      <c r="K930" s="195"/>
      <c r="L930" s="195"/>
      <c r="M930" s="195"/>
      <c r="N930" s="195"/>
      <c r="O930" s="195"/>
    </row>
    <row r="931" spans="2:15" ht="12.75">
      <c r="B931" s="194"/>
      <c r="C931" s="195"/>
      <c r="D931" s="195"/>
      <c r="E931" s="195"/>
      <c r="F931" s="195"/>
      <c r="G931" s="195"/>
      <c r="H931" s="195"/>
      <c r="I931" s="195"/>
      <c r="J931" s="195"/>
      <c r="K931" s="195"/>
      <c r="L931" s="195"/>
      <c r="M931" s="195"/>
      <c r="N931" s="195"/>
      <c r="O931" s="195"/>
    </row>
    <row r="932" spans="2:15" ht="12.75">
      <c r="B932" s="194"/>
      <c r="C932" s="195"/>
      <c r="D932" s="195"/>
      <c r="E932" s="195"/>
      <c r="F932" s="195"/>
      <c r="G932" s="195"/>
      <c r="H932" s="195"/>
      <c r="I932" s="195"/>
      <c r="J932" s="195"/>
      <c r="K932" s="195"/>
      <c r="L932" s="195"/>
      <c r="M932" s="195"/>
      <c r="N932" s="195"/>
      <c r="O932" s="195"/>
    </row>
    <row r="933" spans="2:15" ht="12.75">
      <c r="B933" s="194"/>
      <c r="C933" s="195"/>
      <c r="D933" s="195"/>
      <c r="E933" s="195"/>
      <c r="F933" s="195"/>
      <c r="G933" s="195"/>
      <c r="H933" s="195"/>
      <c r="I933" s="195"/>
      <c r="J933" s="195"/>
      <c r="K933" s="195"/>
      <c r="L933" s="195"/>
      <c r="M933" s="195"/>
      <c r="N933" s="195"/>
      <c r="O933" s="195"/>
    </row>
    <row r="934" spans="2:15" ht="12.75">
      <c r="B934" s="194"/>
      <c r="C934" s="195"/>
      <c r="D934" s="195"/>
      <c r="E934" s="195"/>
      <c r="F934" s="195"/>
      <c r="G934" s="195"/>
      <c r="H934" s="195"/>
      <c r="I934" s="195"/>
      <c r="J934" s="195"/>
      <c r="K934" s="195"/>
      <c r="L934" s="195"/>
      <c r="M934" s="195"/>
      <c r="N934" s="195"/>
      <c r="O934" s="195"/>
    </row>
    <row r="935" spans="2:15" ht="12.75">
      <c r="B935" s="194"/>
      <c r="C935" s="195"/>
      <c r="D935" s="195"/>
      <c r="E935" s="195"/>
      <c r="F935" s="195"/>
      <c r="G935" s="195"/>
      <c r="H935" s="195"/>
      <c r="I935" s="195"/>
      <c r="J935" s="195"/>
      <c r="K935" s="195"/>
      <c r="L935" s="195"/>
      <c r="M935" s="195"/>
      <c r="N935" s="195"/>
      <c r="O935" s="195"/>
    </row>
    <row r="936" spans="2:15" ht="12.75">
      <c r="B936" s="194"/>
      <c r="C936" s="195"/>
      <c r="D936" s="195"/>
      <c r="E936" s="195"/>
      <c r="F936" s="195"/>
      <c r="G936" s="195"/>
      <c r="H936" s="195"/>
      <c r="I936" s="195"/>
      <c r="J936" s="195"/>
      <c r="K936" s="195"/>
      <c r="L936" s="195"/>
      <c r="M936" s="195"/>
      <c r="N936" s="195"/>
      <c r="O936" s="195"/>
    </row>
    <row r="937" spans="2:15" ht="12.75">
      <c r="B937" s="194"/>
      <c r="C937" s="195"/>
      <c r="D937" s="195"/>
      <c r="E937" s="195"/>
      <c r="F937" s="195"/>
      <c r="G937" s="195"/>
      <c r="H937" s="195"/>
      <c r="I937" s="195"/>
      <c r="J937" s="195"/>
      <c r="K937" s="195"/>
      <c r="L937" s="195"/>
      <c r="M937" s="195"/>
      <c r="N937" s="195"/>
      <c r="O937" s="195"/>
    </row>
    <row r="938" spans="2:15" ht="12.75">
      <c r="B938" s="194"/>
      <c r="C938" s="195"/>
      <c r="D938" s="195"/>
      <c r="E938" s="195"/>
      <c r="F938" s="195"/>
      <c r="G938" s="195"/>
      <c r="H938" s="195"/>
      <c r="I938" s="195"/>
      <c r="J938" s="195"/>
      <c r="K938" s="195"/>
      <c r="L938" s="195"/>
      <c r="M938" s="195"/>
      <c r="N938" s="195"/>
      <c r="O938" s="195"/>
    </row>
    <row r="939" spans="2:15" ht="12.75">
      <c r="B939" s="194"/>
      <c r="C939" s="195"/>
      <c r="D939" s="195"/>
      <c r="E939" s="195"/>
      <c r="F939" s="195"/>
      <c r="G939" s="195"/>
      <c r="H939" s="195"/>
      <c r="I939" s="195"/>
      <c r="J939" s="195"/>
      <c r="K939" s="195"/>
      <c r="L939" s="195"/>
      <c r="M939" s="195"/>
      <c r="N939" s="195"/>
      <c r="O939" s="195"/>
    </row>
    <row r="940" spans="2:15" ht="12.75">
      <c r="B940" s="194"/>
      <c r="C940" s="195"/>
      <c r="D940" s="195"/>
      <c r="E940" s="195"/>
      <c r="F940" s="195"/>
      <c r="G940" s="195"/>
      <c r="H940" s="195"/>
      <c r="I940" s="195"/>
      <c r="J940" s="195"/>
      <c r="K940" s="195"/>
      <c r="L940" s="195"/>
      <c r="M940" s="195"/>
      <c r="N940" s="195"/>
      <c r="O940" s="195"/>
    </row>
    <row r="941" spans="2:15" ht="12.75">
      <c r="B941" s="194"/>
      <c r="C941" s="195"/>
      <c r="D941" s="195"/>
      <c r="E941" s="195"/>
      <c r="F941" s="195"/>
      <c r="G941" s="195"/>
      <c r="H941" s="195"/>
      <c r="I941" s="195"/>
      <c r="J941" s="195"/>
      <c r="K941" s="195"/>
      <c r="L941" s="195"/>
      <c r="M941" s="195"/>
      <c r="N941" s="195"/>
      <c r="O941" s="195"/>
    </row>
    <row r="942" spans="2:15" ht="12.75">
      <c r="B942" s="194"/>
      <c r="C942" s="195"/>
      <c r="D942" s="195"/>
      <c r="E942" s="195"/>
      <c r="F942" s="195"/>
      <c r="G942" s="195"/>
      <c r="H942" s="195"/>
      <c r="I942" s="195"/>
      <c r="J942" s="195"/>
      <c r="K942" s="195"/>
      <c r="L942" s="195"/>
      <c r="M942" s="195"/>
      <c r="N942" s="195"/>
      <c r="O942" s="195"/>
    </row>
    <row r="943" spans="2:15" ht="12.75">
      <c r="B943" s="194"/>
      <c r="C943" s="195"/>
      <c r="D943" s="195"/>
      <c r="E943" s="195"/>
      <c r="F943" s="195"/>
      <c r="G943" s="195"/>
      <c r="H943" s="195"/>
      <c r="I943" s="195"/>
      <c r="J943" s="195"/>
      <c r="K943" s="195"/>
      <c r="L943" s="195"/>
      <c r="M943" s="195"/>
      <c r="N943" s="195"/>
      <c r="O943" s="195"/>
    </row>
    <row r="944" spans="2:15" ht="12.75">
      <c r="B944" s="194"/>
      <c r="C944" s="195"/>
      <c r="D944" s="195"/>
      <c r="E944" s="195"/>
      <c r="F944" s="195"/>
      <c r="G944" s="195"/>
      <c r="H944" s="195"/>
      <c r="I944" s="195"/>
      <c r="J944" s="195"/>
      <c r="K944" s="195"/>
      <c r="L944" s="195"/>
      <c r="M944" s="195"/>
      <c r="N944" s="195"/>
      <c r="O944" s="195"/>
    </row>
    <row r="945" spans="2:15" ht="12.75">
      <c r="B945" s="194"/>
      <c r="C945" s="195"/>
      <c r="D945" s="195"/>
      <c r="E945" s="195"/>
      <c r="F945" s="195"/>
      <c r="G945" s="195"/>
      <c r="H945" s="195"/>
      <c r="I945" s="195"/>
      <c r="J945" s="195"/>
      <c r="K945" s="195"/>
      <c r="L945" s="195"/>
      <c r="M945" s="195"/>
      <c r="N945" s="195"/>
      <c r="O945" s="195"/>
    </row>
    <row r="946" spans="2:15" ht="12.75">
      <c r="B946" s="194"/>
      <c r="C946" s="195"/>
      <c r="D946" s="195"/>
      <c r="E946" s="195"/>
      <c r="F946" s="195"/>
      <c r="G946" s="195"/>
      <c r="H946" s="195"/>
      <c r="I946" s="195"/>
      <c r="J946" s="195"/>
      <c r="K946" s="195"/>
      <c r="L946" s="195"/>
      <c r="M946" s="195"/>
      <c r="N946" s="195"/>
      <c r="O946" s="195"/>
    </row>
    <row r="947" spans="2:15" ht="12.75">
      <c r="B947" s="194"/>
      <c r="C947" s="195"/>
      <c r="D947" s="195"/>
      <c r="E947" s="195"/>
      <c r="F947" s="195"/>
      <c r="G947" s="195"/>
      <c r="H947" s="195"/>
      <c r="I947" s="195"/>
      <c r="J947" s="195"/>
      <c r="K947" s="195"/>
      <c r="L947" s="195"/>
      <c r="M947" s="195"/>
      <c r="N947" s="195"/>
      <c r="O947" s="195"/>
    </row>
    <row r="948" spans="2:15" ht="12.75">
      <c r="B948" s="194"/>
      <c r="C948" s="195"/>
      <c r="D948" s="195"/>
      <c r="E948" s="195"/>
      <c r="F948" s="195"/>
      <c r="G948" s="195"/>
      <c r="H948" s="195"/>
      <c r="I948" s="195"/>
      <c r="J948" s="195"/>
      <c r="K948" s="195"/>
      <c r="L948" s="195"/>
      <c r="M948" s="195"/>
      <c r="N948" s="195"/>
      <c r="O948" s="195"/>
    </row>
    <row r="949" spans="2:15" ht="12.75">
      <c r="B949" s="194"/>
      <c r="C949" s="195"/>
      <c r="D949" s="195"/>
      <c r="E949" s="195"/>
      <c r="F949" s="195"/>
      <c r="G949" s="195"/>
      <c r="H949" s="195"/>
      <c r="I949" s="195"/>
      <c r="J949" s="195"/>
      <c r="K949" s="195"/>
      <c r="L949" s="195"/>
      <c r="M949" s="195"/>
      <c r="N949" s="195"/>
      <c r="O949" s="195"/>
    </row>
    <row r="950" spans="2:15" ht="12.75">
      <c r="B950" s="194"/>
      <c r="C950" s="195"/>
      <c r="D950" s="195"/>
      <c r="E950" s="195"/>
      <c r="F950" s="195"/>
      <c r="G950" s="195"/>
      <c r="H950" s="195"/>
      <c r="I950" s="195"/>
      <c r="J950" s="195"/>
      <c r="K950" s="195"/>
      <c r="L950" s="195"/>
      <c r="M950" s="195"/>
      <c r="N950" s="195"/>
      <c r="O950" s="195"/>
    </row>
    <row r="951" spans="2:15" ht="12.75">
      <c r="B951" s="194"/>
      <c r="C951" s="195"/>
      <c r="D951" s="195"/>
      <c r="E951" s="195"/>
      <c r="F951" s="195"/>
      <c r="G951" s="195"/>
      <c r="H951" s="195"/>
      <c r="I951" s="195"/>
      <c r="J951" s="195"/>
      <c r="K951" s="195"/>
      <c r="L951" s="195"/>
      <c r="M951" s="195"/>
      <c r="N951" s="195"/>
      <c r="O951" s="195"/>
    </row>
    <row r="952" spans="2:15" ht="12.75">
      <c r="B952" s="194"/>
      <c r="C952" s="195"/>
      <c r="D952" s="195"/>
      <c r="E952" s="195"/>
      <c r="F952" s="195"/>
      <c r="G952" s="195"/>
      <c r="H952" s="195"/>
      <c r="I952" s="195"/>
      <c r="J952" s="195"/>
      <c r="K952" s="195"/>
      <c r="L952" s="195"/>
      <c r="M952" s="195"/>
      <c r="N952" s="195"/>
      <c r="O952" s="195"/>
    </row>
    <row r="953" spans="2:15" ht="12.75">
      <c r="B953" s="194"/>
      <c r="C953" s="195"/>
      <c r="D953" s="195"/>
      <c r="E953" s="195"/>
      <c r="F953" s="195"/>
      <c r="G953" s="195"/>
      <c r="H953" s="195"/>
      <c r="I953" s="195"/>
      <c r="J953" s="195"/>
      <c r="K953" s="195"/>
      <c r="L953" s="195"/>
      <c r="M953" s="195"/>
      <c r="N953" s="195"/>
      <c r="O953" s="195"/>
    </row>
    <row r="954" spans="2:15" ht="12.75">
      <c r="B954" s="194"/>
      <c r="C954" s="195"/>
      <c r="D954" s="195"/>
      <c r="E954" s="195"/>
      <c r="F954" s="195"/>
      <c r="G954" s="195"/>
      <c r="H954" s="195"/>
      <c r="I954" s="195"/>
      <c r="J954" s="195"/>
      <c r="K954" s="195"/>
      <c r="L954" s="195"/>
      <c r="M954" s="195"/>
      <c r="N954" s="195"/>
      <c r="O954" s="195"/>
    </row>
    <row r="955" spans="2:15" ht="12.75">
      <c r="B955" s="194"/>
      <c r="C955" s="195"/>
      <c r="D955" s="195"/>
      <c r="E955" s="195"/>
      <c r="F955" s="195"/>
      <c r="G955" s="195"/>
      <c r="H955" s="195"/>
      <c r="I955" s="195"/>
      <c r="J955" s="195"/>
      <c r="K955" s="195"/>
      <c r="L955" s="195"/>
      <c r="M955" s="195"/>
      <c r="N955" s="195"/>
      <c r="O955" s="195"/>
    </row>
    <row r="956" spans="2:15" ht="12.75">
      <c r="B956" s="194"/>
      <c r="C956" s="195"/>
      <c r="D956" s="195"/>
      <c r="E956" s="195"/>
      <c r="F956" s="195"/>
      <c r="G956" s="195"/>
      <c r="H956" s="195"/>
      <c r="I956" s="195"/>
      <c r="J956" s="195"/>
      <c r="K956" s="195"/>
      <c r="L956" s="195"/>
      <c r="M956" s="195"/>
      <c r="N956" s="195"/>
      <c r="O956" s="195"/>
    </row>
    <row r="957" spans="2:15" ht="12.75">
      <c r="B957" s="194"/>
      <c r="C957" s="195"/>
      <c r="D957" s="195"/>
      <c r="E957" s="195"/>
      <c r="F957" s="195"/>
      <c r="G957" s="195"/>
      <c r="H957" s="195"/>
      <c r="I957" s="195"/>
      <c r="J957" s="195"/>
      <c r="K957" s="195"/>
      <c r="L957" s="195"/>
      <c r="M957" s="195"/>
      <c r="N957" s="195"/>
      <c r="O957" s="195"/>
    </row>
    <row r="958" spans="2:15" ht="12.75">
      <c r="B958" s="194"/>
      <c r="C958" s="195"/>
      <c r="D958" s="195"/>
      <c r="E958" s="195"/>
      <c r="F958" s="195"/>
      <c r="G958" s="195"/>
      <c r="H958" s="195"/>
      <c r="I958" s="195"/>
      <c r="J958" s="195"/>
      <c r="K958" s="195"/>
      <c r="L958" s="195"/>
      <c r="M958" s="195"/>
      <c r="N958" s="195"/>
      <c r="O958" s="195"/>
    </row>
    <row r="959" spans="2:15" ht="12.75">
      <c r="B959" s="194"/>
      <c r="C959" s="195"/>
      <c r="D959" s="195"/>
      <c r="E959" s="195"/>
      <c r="F959" s="195"/>
      <c r="G959" s="195"/>
      <c r="H959" s="195"/>
      <c r="I959" s="195"/>
      <c r="J959" s="195"/>
      <c r="K959" s="195"/>
      <c r="L959" s="195"/>
      <c r="M959" s="195"/>
      <c r="N959" s="195"/>
      <c r="O959" s="195"/>
    </row>
    <row r="960" spans="2:15" ht="12.75">
      <c r="B960" s="194"/>
      <c r="C960" s="195"/>
      <c r="D960" s="195"/>
      <c r="E960" s="195"/>
      <c r="F960" s="195"/>
      <c r="G960" s="195"/>
      <c r="H960" s="195"/>
      <c r="I960" s="195"/>
      <c r="J960" s="195"/>
      <c r="K960" s="195"/>
      <c r="L960" s="195"/>
      <c r="M960" s="195"/>
      <c r="N960" s="195"/>
      <c r="O960" s="195"/>
    </row>
    <row r="961" spans="2:15" ht="12.75">
      <c r="B961" s="194"/>
      <c r="C961" s="195"/>
      <c r="D961" s="195"/>
      <c r="E961" s="195"/>
      <c r="F961" s="195"/>
      <c r="G961" s="195"/>
      <c r="H961" s="195"/>
      <c r="I961" s="195"/>
      <c r="J961" s="195"/>
      <c r="K961" s="195"/>
      <c r="L961" s="195"/>
      <c r="M961" s="195"/>
      <c r="N961" s="195"/>
      <c r="O961" s="195"/>
    </row>
    <row r="962" spans="2:15" ht="12.75">
      <c r="B962" s="194"/>
      <c r="C962" s="195"/>
      <c r="D962" s="195"/>
      <c r="E962" s="195"/>
      <c r="F962" s="195"/>
      <c r="G962" s="195"/>
      <c r="H962" s="195"/>
      <c r="I962" s="195"/>
      <c r="J962" s="195"/>
      <c r="K962" s="195"/>
      <c r="L962" s="195"/>
      <c r="M962" s="195"/>
      <c r="N962" s="195"/>
      <c r="O962" s="195"/>
    </row>
    <row r="963" spans="2:15" ht="12.75">
      <c r="B963" s="194"/>
      <c r="C963" s="195"/>
      <c r="D963" s="195"/>
      <c r="E963" s="195"/>
      <c r="F963" s="195"/>
      <c r="G963" s="195"/>
      <c r="H963" s="195"/>
      <c r="I963" s="195"/>
      <c r="J963" s="195"/>
      <c r="K963" s="195"/>
      <c r="L963" s="195"/>
      <c r="M963" s="195"/>
      <c r="N963" s="195"/>
      <c r="O963" s="195"/>
    </row>
    <row r="964" spans="2:15" ht="12.75">
      <c r="B964" s="194"/>
      <c r="C964" s="195"/>
      <c r="D964" s="195"/>
      <c r="E964" s="195"/>
      <c r="F964" s="195"/>
      <c r="G964" s="195"/>
      <c r="H964" s="195"/>
      <c r="I964" s="195"/>
      <c r="J964" s="195"/>
      <c r="K964" s="195"/>
      <c r="L964" s="195"/>
      <c r="M964" s="195"/>
      <c r="N964" s="195"/>
      <c r="O964" s="195"/>
    </row>
    <row r="965" spans="2:15" ht="12.75">
      <c r="B965" s="194"/>
      <c r="C965" s="195"/>
      <c r="D965" s="195"/>
      <c r="E965" s="195"/>
      <c r="F965" s="195"/>
      <c r="G965" s="195"/>
      <c r="H965" s="195"/>
      <c r="I965" s="195"/>
      <c r="J965" s="195"/>
      <c r="K965" s="195"/>
      <c r="L965" s="195"/>
      <c r="M965" s="195"/>
      <c r="N965" s="195"/>
      <c r="O965" s="195"/>
    </row>
    <row r="966" spans="2:15" ht="12.75">
      <c r="B966" s="194"/>
      <c r="C966" s="195"/>
      <c r="D966" s="195"/>
      <c r="E966" s="195"/>
      <c r="F966" s="195"/>
      <c r="G966" s="195"/>
      <c r="H966" s="195"/>
      <c r="I966" s="195"/>
      <c r="J966" s="195"/>
      <c r="K966" s="195"/>
      <c r="L966" s="195"/>
      <c r="M966" s="195"/>
      <c r="N966" s="195"/>
      <c r="O966" s="195"/>
    </row>
    <row r="967" spans="2:15" ht="12.75">
      <c r="B967" s="194"/>
      <c r="C967" s="195"/>
      <c r="D967" s="195"/>
      <c r="E967" s="195"/>
      <c r="F967" s="195"/>
      <c r="G967" s="195"/>
      <c r="H967" s="195"/>
      <c r="I967" s="195"/>
      <c r="J967" s="195"/>
      <c r="K967" s="195"/>
      <c r="L967" s="195"/>
      <c r="M967" s="195"/>
      <c r="N967" s="195"/>
      <c r="O967" s="195"/>
    </row>
    <row r="968" spans="2:15" ht="12.75">
      <c r="B968" s="194"/>
      <c r="C968" s="195"/>
      <c r="D968" s="195"/>
      <c r="E968" s="195"/>
      <c r="F968" s="195"/>
      <c r="G968" s="195"/>
      <c r="H968" s="195"/>
      <c r="I968" s="195"/>
      <c r="J968" s="195"/>
      <c r="K968" s="195"/>
      <c r="L968" s="195"/>
      <c r="M968" s="195"/>
      <c r="N968" s="195"/>
      <c r="O968" s="195"/>
    </row>
    <row r="969" spans="2:15" ht="12.75">
      <c r="B969" s="194"/>
      <c r="C969" s="195"/>
      <c r="D969" s="195"/>
      <c r="E969" s="195"/>
      <c r="F969" s="195"/>
      <c r="G969" s="195"/>
      <c r="H969" s="195"/>
      <c r="I969" s="195"/>
      <c r="J969" s="195"/>
      <c r="K969" s="195"/>
      <c r="L969" s="195"/>
      <c r="M969" s="195"/>
      <c r="N969" s="195"/>
      <c r="O969" s="195"/>
    </row>
    <row r="970" spans="2:15" ht="12.75">
      <c r="B970" s="194"/>
      <c r="C970" s="195"/>
      <c r="D970" s="195"/>
      <c r="E970" s="195"/>
      <c r="F970" s="195"/>
      <c r="G970" s="195"/>
      <c r="H970" s="195"/>
      <c r="I970" s="195"/>
      <c r="J970" s="195"/>
      <c r="K970" s="195"/>
      <c r="L970" s="195"/>
      <c r="M970" s="195"/>
      <c r="N970" s="195"/>
      <c r="O970" s="195"/>
    </row>
    <row r="971" spans="2:15" ht="12.75">
      <c r="B971" s="194"/>
      <c r="C971" s="195"/>
      <c r="D971" s="195"/>
      <c r="E971" s="195"/>
      <c r="F971" s="195"/>
      <c r="G971" s="195"/>
      <c r="H971" s="195"/>
      <c r="I971" s="195"/>
      <c r="J971" s="195"/>
      <c r="K971" s="195"/>
      <c r="L971" s="195"/>
      <c r="M971" s="195"/>
      <c r="N971" s="195"/>
      <c r="O971" s="195"/>
    </row>
    <row r="972" spans="2:15" ht="12.75">
      <c r="B972" s="194"/>
      <c r="C972" s="195"/>
      <c r="D972" s="195"/>
      <c r="E972" s="195"/>
      <c r="F972" s="195"/>
      <c r="G972" s="195"/>
      <c r="H972" s="195"/>
      <c r="I972" s="195"/>
      <c r="J972" s="195"/>
      <c r="K972" s="195"/>
      <c r="L972" s="195"/>
      <c r="M972" s="195"/>
      <c r="N972" s="195"/>
      <c r="O972" s="195"/>
    </row>
    <row r="973" spans="2:15" ht="12.75">
      <c r="B973" s="194"/>
      <c r="C973" s="195"/>
      <c r="D973" s="195"/>
      <c r="E973" s="195"/>
      <c r="F973" s="195"/>
      <c r="G973" s="195"/>
      <c r="H973" s="195"/>
      <c r="I973" s="195"/>
      <c r="J973" s="195"/>
      <c r="K973" s="195"/>
      <c r="L973" s="195"/>
      <c r="M973" s="195"/>
      <c r="N973" s="195"/>
      <c r="O973" s="195"/>
    </row>
    <row r="974" spans="2:15" ht="12.75">
      <c r="B974" s="194"/>
      <c r="C974" s="195"/>
      <c r="D974" s="195"/>
      <c r="E974" s="195"/>
      <c r="F974" s="195"/>
      <c r="G974" s="195"/>
      <c r="H974" s="195"/>
      <c r="I974" s="195"/>
      <c r="J974" s="195"/>
      <c r="K974" s="195"/>
      <c r="L974" s="195"/>
      <c r="M974" s="195"/>
      <c r="N974" s="195"/>
      <c r="O974" s="195"/>
    </row>
    <row r="975" spans="2:15" ht="12.75">
      <c r="B975" s="194"/>
      <c r="C975" s="195"/>
      <c r="D975" s="195"/>
      <c r="E975" s="195"/>
      <c r="F975" s="195"/>
      <c r="G975" s="195"/>
      <c r="H975" s="195"/>
      <c r="I975" s="195"/>
      <c r="J975" s="195"/>
      <c r="K975" s="195"/>
      <c r="L975" s="195"/>
      <c r="M975" s="195"/>
      <c r="N975" s="195"/>
      <c r="O975" s="195"/>
    </row>
    <row r="976" spans="2:15" ht="12.75">
      <c r="B976" s="194"/>
      <c r="C976" s="195"/>
      <c r="D976" s="195"/>
      <c r="E976" s="195"/>
      <c r="F976" s="195"/>
      <c r="G976" s="195"/>
      <c r="H976" s="195"/>
      <c r="I976" s="195"/>
      <c r="J976" s="195"/>
      <c r="K976" s="195"/>
      <c r="L976" s="195"/>
      <c r="M976" s="195"/>
      <c r="N976" s="195"/>
      <c r="O976" s="195"/>
    </row>
    <row r="977" spans="2:15" ht="12.75">
      <c r="B977" s="194"/>
      <c r="C977" s="195"/>
      <c r="D977" s="195"/>
      <c r="E977" s="195"/>
      <c r="F977" s="195"/>
      <c r="G977" s="195"/>
      <c r="H977" s="195"/>
      <c r="I977" s="195"/>
      <c r="J977" s="195"/>
      <c r="K977" s="195"/>
      <c r="L977" s="195"/>
      <c r="M977" s="195"/>
      <c r="N977" s="195"/>
      <c r="O977" s="195"/>
    </row>
    <row r="978" spans="2:15" ht="12.75">
      <c r="B978" s="194"/>
      <c r="C978" s="195"/>
      <c r="D978" s="195"/>
      <c r="E978" s="195"/>
      <c r="F978" s="195"/>
      <c r="G978" s="195"/>
      <c r="H978" s="195"/>
      <c r="I978" s="195"/>
      <c r="J978" s="195"/>
      <c r="K978" s="195"/>
      <c r="L978" s="195"/>
      <c r="M978" s="195"/>
      <c r="N978" s="195"/>
      <c r="O978" s="195"/>
    </row>
    <row r="979" spans="2:15" ht="12.75">
      <c r="B979" s="194"/>
      <c r="C979" s="195"/>
      <c r="D979" s="195"/>
      <c r="E979" s="195"/>
      <c r="F979" s="195"/>
      <c r="G979" s="195"/>
      <c r="H979" s="195"/>
      <c r="I979" s="195"/>
      <c r="J979" s="195"/>
      <c r="K979" s="195"/>
      <c r="L979" s="195"/>
      <c r="M979" s="195"/>
      <c r="N979" s="195"/>
      <c r="O979" s="195"/>
    </row>
    <row r="980" spans="2:15" ht="12.75">
      <c r="B980" s="194"/>
      <c r="C980" s="195"/>
      <c r="D980" s="195"/>
      <c r="E980" s="195"/>
      <c r="F980" s="195"/>
      <c r="G980" s="195"/>
      <c r="H980" s="195"/>
      <c r="I980" s="195"/>
      <c r="J980" s="195"/>
      <c r="K980" s="195"/>
      <c r="L980" s="195"/>
      <c r="M980" s="195"/>
      <c r="N980" s="195"/>
      <c r="O980" s="195"/>
    </row>
    <row r="981" spans="2:15" ht="12.75">
      <c r="B981" s="194"/>
      <c r="C981" s="195"/>
      <c r="D981" s="195"/>
      <c r="E981" s="195"/>
      <c r="F981" s="195"/>
      <c r="G981" s="195"/>
      <c r="H981" s="195"/>
      <c r="I981" s="195"/>
      <c r="J981" s="195"/>
      <c r="K981" s="195"/>
      <c r="L981" s="195"/>
      <c r="M981" s="195"/>
      <c r="N981" s="195"/>
      <c r="O981" s="195"/>
    </row>
    <row r="982" spans="2:15" ht="12.75">
      <c r="B982" s="194"/>
      <c r="C982" s="195"/>
      <c r="D982" s="195"/>
      <c r="E982" s="195"/>
      <c r="F982" s="195"/>
      <c r="G982" s="195"/>
      <c r="H982" s="195"/>
      <c r="I982" s="195"/>
      <c r="J982" s="195"/>
      <c r="K982" s="195"/>
      <c r="L982" s="195"/>
      <c r="M982" s="195"/>
      <c r="N982" s="195"/>
      <c r="O982" s="195"/>
    </row>
    <row r="983" spans="2:15" ht="12.75">
      <c r="B983" s="194"/>
      <c r="C983" s="195"/>
      <c r="D983" s="195"/>
      <c r="E983" s="195"/>
      <c r="F983" s="195"/>
      <c r="G983" s="195"/>
      <c r="H983" s="195"/>
      <c r="I983" s="195"/>
      <c r="J983" s="195"/>
      <c r="K983" s="195"/>
      <c r="L983" s="195"/>
      <c r="M983" s="195"/>
      <c r="N983" s="195"/>
      <c r="O983" s="195"/>
    </row>
    <row r="984" spans="2:15" ht="12.75">
      <c r="B984" s="194"/>
      <c r="C984" s="195"/>
      <c r="D984" s="195"/>
      <c r="E984" s="195"/>
      <c r="F984" s="195"/>
      <c r="G984" s="195"/>
      <c r="H984" s="195"/>
      <c r="I984" s="195"/>
      <c r="J984" s="195"/>
      <c r="K984" s="195"/>
      <c r="L984" s="195"/>
      <c r="M984" s="195"/>
      <c r="N984" s="195"/>
      <c r="O984" s="195"/>
    </row>
    <row r="985" spans="2:15" ht="12.75">
      <c r="B985" s="194"/>
      <c r="C985" s="195"/>
      <c r="D985" s="195"/>
      <c r="E985" s="195"/>
      <c r="F985" s="195"/>
      <c r="G985" s="195"/>
      <c r="H985" s="195"/>
      <c r="I985" s="195"/>
      <c r="J985" s="195"/>
      <c r="K985" s="195"/>
      <c r="L985" s="195"/>
      <c r="M985" s="195"/>
      <c r="N985" s="195"/>
      <c r="O985" s="195"/>
    </row>
    <row r="986" spans="2:15" ht="12.75">
      <c r="B986" s="194"/>
      <c r="C986" s="195"/>
      <c r="D986" s="195"/>
      <c r="E986" s="195"/>
      <c r="F986" s="195"/>
      <c r="G986" s="195"/>
      <c r="H986" s="195"/>
      <c r="I986" s="195"/>
      <c r="J986" s="195"/>
      <c r="K986" s="195"/>
      <c r="L986" s="195"/>
      <c r="M986" s="195"/>
      <c r="N986" s="195"/>
      <c r="O986" s="195"/>
    </row>
    <row r="987" spans="2:15" ht="12.75">
      <c r="B987" s="194"/>
      <c r="C987" s="195"/>
      <c r="D987" s="195"/>
      <c r="E987" s="195"/>
      <c r="F987" s="195"/>
      <c r="G987" s="195"/>
      <c r="H987" s="195"/>
      <c r="I987" s="195"/>
      <c r="J987" s="195"/>
      <c r="K987" s="195"/>
      <c r="L987" s="195"/>
      <c r="M987" s="195"/>
      <c r="N987" s="195"/>
      <c r="O987" s="195"/>
    </row>
    <row r="988" spans="2:15" ht="12.75">
      <c r="B988" s="194"/>
      <c r="C988" s="195"/>
      <c r="D988" s="195"/>
      <c r="E988" s="195"/>
      <c r="F988" s="195"/>
      <c r="G988" s="195"/>
      <c r="H988" s="195"/>
      <c r="I988" s="195"/>
      <c r="J988" s="195"/>
      <c r="K988" s="195"/>
      <c r="L988" s="195"/>
      <c r="M988" s="195"/>
      <c r="N988" s="195"/>
      <c r="O988" s="195"/>
    </row>
    <row r="989" spans="2:15" ht="12.75">
      <c r="B989" s="194"/>
      <c r="C989" s="195"/>
      <c r="D989" s="195"/>
      <c r="E989" s="195"/>
      <c r="F989" s="195"/>
      <c r="G989" s="195"/>
      <c r="H989" s="195"/>
      <c r="I989" s="195"/>
      <c r="J989" s="195"/>
      <c r="K989" s="195"/>
      <c r="L989" s="195"/>
      <c r="M989" s="195"/>
      <c r="N989" s="195"/>
      <c r="O989" s="195"/>
    </row>
    <row r="990" spans="2:15" ht="12.75">
      <c r="B990" s="194"/>
      <c r="C990" s="195"/>
      <c r="D990" s="195"/>
      <c r="E990" s="195"/>
      <c r="F990" s="195"/>
      <c r="G990" s="195"/>
      <c r="H990" s="195"/>
      <c r="I990" s="195"/>
      <c r="J990" s="195"/>
      <c r="K990" s="195"/>
      <c r="L990" s="195"/>
      <c r="M990" s="195"/>
      <c r="N990" s="195"/>
      <c r="O990" s="195"/>
    </row>
    <row r="991" spans="2:15" ht="12.75">
      <c r="B991" s="194"/>
      <c r="C991" s="195"/>
      <c r="D991" s="195"/>
      <c r="E991" s="195"/>
      <c r="F991" s="195"/>
      <c r="G991" s="195"/>
      <c r="H991" s="195"/>
      <c r="I991" s="195"/>
      <c r="J991" s="195"/>
      <c r="K991" s="195"/>
      <c r="L991" s="195"/>
      <c r="M991" s="195"/>
      <c r="N991" s="195"/>
      <c r="O991" s="195"/>
    </row>
    <row r="992" spans="2:15" ht="12.75">
      <c r="B992" s="194"/>
      <c r="C992" s="195"/>
      <c r="D992" s="195"/>
      <c r="E992" s="195"/>
      <c r="F992" s="195"/>
      <c r="G992" s="195"/>
      <c r="H992" s="195"/>
      <c r="I992" s="195"/>
      <c r="J992" s="195"/>
      <c r="K992" s="195"/>
      <c r="L992" s="195"/>
      <c r="M992" s="195"/>
      <c r="N992" s="195"/>
      <c r="O992" s="195"/>
    </row>
    <row r="993" spans="2:15" ht="12.75">
      <c r="B993" s="194"/>
      <c r="C993" s="195"/>
      <c r="D993" s="195"/>
      <c r="E993" s="195"/>
      <c r="F993" s="195"/>
      <c r="G993" s="195"/>
      <c r="H993" s="195"/>
      <c r="I993" s="195"/>
      <c r="J993" s="195"/>
      <c r="K993" s="195"/>
      <c r="L993" s="195"/>
      <c r="M993" s="195"/>
      <c r="N993" s="195"/>
      <c r="O993" s="195"/>
    </row>
    <row r="994" spans="2:15" ht="12.75">
      <c r="B994" s="194"/>
      <c r="C994" s="195"/>
      <c r="D994" s="195"/>
      <c r="E994" s="195"/>
      <c r="F994" s="195"/>
      <c r="G994" s="195"/>
      <c r="H994" s="195"/>
      <c r="I994" s="195"/>
      <c r="J994" s="195"/>
      <c r="K994" s="195"/>
      <c r="L994" s="195"/>
      <c r="M994" s="195"/>
      <c r="N994" s="195"/>
      <c r="O994" s="195"/>
    </row>
    <row r="995" spans="2:15" ht="12.75">
      <c r="B995" s="194"/>
      <c r="C995" s="195"/>
      <c r="D995" s="195"/>
      <c r="E995" s="195"/>
      <c r="F995" s="195"/>
      <c r="G995" s="195"/>
      <c r="H995" s="195"/>
      <c r="I995" s="195"/>
      <c r="J995" s="195"/>
      <c r="K995" s="195"/>
      <c r="L995" s="195"/>
      <c r="M995" s="195"/>
      <c r="N995" s="195"/>
      <c r="O995" s="195"/>
    </row>
    <row r="996" spans="2:15" ht="12.75">
      <c r="B996" s="194"/>
      <c r="C996" s="195"/>
      <c r="D996" s="195"/>
      <c r="E996" s="195"/>
      <c r="F996" s="195"/>
      <c r="G996" s="195"/>
      <c r="H996" s="195"/>
      <c r="I996" s="195"/>
      <c r="J996" s="195"/>
      <c r="K996" s="195"/>
      <c r="L996" s="195"/>
      <c r="M996" s="195"/>
      <c r="N996" s="195"/>
      <c r="O996" s="195"/>
    </row>
    <row r="997" spans="2:15" ht="12.75">
      <c r="B997" s="194"/>
      <c r="C997" s="195"/>
      <c r="D997" s="195"/>
      <c r="E997" s="195"/>
      <c r="F997" s="195"/>
      <c r="G997" s="195"/>
      <c r="H997" s="195"/>
      <c r="I997" s="195"/>
      <c r="J997" s="195"/>
      <c r="K997" s="195"/>
      <c r="L997" s="195"/>
      <c r="M997" s="195"/>
      <c r="N997" s="195"/>
      <c r="O997" s="195"/>
    </row>
    <row r="998" spans="2:15" ht="12.75">
      <c r="B998" s="194"/>
      <c r="C998" s="195"/>
      <c r="D998" s="195"/>
      <c r="E998" s="195"/>
      <c r="F998" s="195"/>
      <c r="G998" s="195"/>
      <c r="H998" s="195"/>
      <c r="I998" s="195"/>
      <c r="J998" s="195"/>
      <c r="K998" s="195"/>
      <c r="L998" s="195"/>
      <c r="M998" s="195"/>
      <c r="N998" s="195"/>
      <c r="O998" s="195"/>
    </row>
    <row r="999" spans="2:15" ht="12.75">
      <c r="B999" s="194"/>
      <c r="C999" s="195"/>
      <c r="D999" s="195"/>
      <c r="E999" s="195"/>
      <c r="F999" s="195"/>
      <c r="G999" s="195"/>
      <c r="H999" s="195"/>
      <c r="I999" s="195"/>
      <c r="J999" s="195"/>
      <c r="K999" s="195"/>
      <c r="L999" s="195"/>
      <c r="M999" s="195"/>
      <c r="N999" s="195"/>
      <c r="O999" s="195"/>
    </row>
    <row r="1000" spans="2:15" ht="12.75">
      <c r="B1000" s="194"/>
      <c r="C1000" s="195"/>
      <c r="D1000" s="195"/>
      <c r="E1000" s="195"/>
      <c r="F1000" s="195"/>
      <c r="G1000" s="195"/>
      <c r="H1000" s="195"/>
      <c r="I1000" s="195"/>
      <c r="J1000" s="195"/>
      <c r="K1000" s="195"/>
      <c r="L1000" s="195"/>
      <c r="M1000" s="195"/>
      <c r="N1000" s="195"/>
      <c r="O1000" s="195"/>
    </row>
    <row r="1001" spans="2:15" ht="12.75">
      <c r="B1001" s="194"/>
      <c r="C1001" s="195"/>
      <c r="D1001" s="195"/>
      <c r="E1001" s="195"/>
      <c r="F1001" s="195"/>
      <c r="G1001" s="195"/>
      <c r="H1001" s="195"/>
      <c r="I1001" s="195"/>
      <c r="J1001" s="195"/>
      <c r="K1001" s="195"/>
      <c r="L1001" s="195"/>
      <c r="M1001" s="195"/>
      <c r="N1001" s="195"/>
      <c r="O1001" s="195"/>
    </row>
    <row r="1002" spans="2:15" ht="12.75">
      <c r="B1002" s="194"/>
      <c r="C1002" s="195"/>
      <c r="D1002" s="195"/>
      <c r="E1002" s="195"/>
      <c r="F1002" s="195"/>
      <c r="G1002" s="195"/>
      <c r="H1002" s="195"/>
      <c r="I1002" s="195"/>
      <c r="J1002" s="195"/>
      <c r="K1002" s="195"/>
      <c r="L1002" s="195"/>
      <c r="M1002" s="195"/>
      <c r="N1002" s="195"/>
      <c r="O1002" s="195"/>
    </row>
    <row r="1003" spans="2:15" ht="12.75">
      <c r="B1003" s="194"/>
      <c r="C1003" s="195"/>
      <c r="D1003" s="195"/>
      <c r="E1003" s="195"/>
      <c r="F1003" s="195"/>
      <c r="G1003" s="195"/>
      <c r="H1003" s="195"/>
      <c r="I1003" s="195"/>
      <c r="J1003" s="195"/>
      <c r="K1003" s="195"/>
      <c r="L1003" s="195"/>
      <c r="M1003" s="195"/>
      <c r="N1003" s="195"/>
      <c r="O1003" s="195"/>
    </row>
    <row r="1004" spans="2:15" ht="12.75">
      <c r="B1004" s="194"/>
      <c r="C1004" s="195"/>
      <c r="D1004" s="195"/>
      <c r="E1004" s="195"/>
      <c r="F1004" s="195"/>
      <c r="G1004" s="195"/>
      <c r="H1004" s="195"/>
      <c r="I1004" s="195"/>
      <c r="J1004" s="195"/>
      <c r="K1004" s="195"/>
      <c r="L1004" s="195"/>
      <c r="M1004" s="195"/>
      <c r="N1004" s="195"/>
      <c r="O1004" s="195"/>
    </row>
    <row r="1005" spans="2:15" ht="12.75">
      <c r="B1005" s="194"/>
      <c r="C1005" s="195"/>
      <c r="D1005" s="195"/>
      <c r="E1005" s="195"/>
      <c r="F1005" s="195"/>
      <c r="G1005" s="195"/>
      <c r="H1005" s="195"/>
      <c r="I1005" s="195"/>
      <c r="J1005" s="195"/>
      <c r="K1005" s="195"/>
      <c r="L1005" s="195"/>
      <c r="M1005" s="195"/>
      <c r="N1005" s="195"/>
      <c r="O1005" s="195"/>
    </row>
    <row r="1006" spans="2:15" ht="12.75">
      <c r="B1006" s="194"/>
      <c r="C1006" s="195"/>
      <c r="D1006" s="195"/>
      <c r="E1006" s="195"/>
      <c r="F1006" s="195"/>
      <c r="G1006" s="195"/>
      <c r="H1006" s="195"/>
      <c r="I1006" s="195"/>
      <c r="J1006" s="195"/>
      <c r="K1006" s="195"/>
      <c r="L1006" s="195"/>
      <c r="M1006" s="195"/>
      <c r="N1006" s="195"/>
      <c r="O1006" s="195"/>
    </row>
    <row r="1007" spans="2:15" ht="12.75">
      <c r="B1007" s="194"/>
      <c r="C1007" s="195"/>
      <c r="D1007" s="195"/>
      <c r="E1007" s="195"/>
      <c r="F1007" s="195"/>
      <c r="G1007" s="195"/>
      <c r="H1007" s="195"/>
      <c r="I1007" s="195"/>
      <c r="J1007" s="195"/>
      <c r="K1007" s="195"/>
      <c r="L1007" s="195"/>
      <c r="M1007" s="195"/>
      <c r="N1007" s="195"/>
      <c r="O1007" s="195"/>
    </row>
    <row r="1008" spans="2:15" ht="12.75">
      <c r="B1008" s="194"/>
      <c r="C1008" s="195"/>
      <c r="D1008" s="195"/>
      <c r="E1008" s="195"/>
      <c r="F1008" s="195"/>
      <c r="G1008" s="195"/>
      <c r="H1008" s="195"/>
      <c r="I1008" s="195"/>
      <c r="J1008" s="195"/>
      <c r="K1008" s="195"/>
      <c r="L1008" s="195"/>
      <c r="M1008" s="195"/>
      <c r="N1008" s="195"/>
      <c r="O1008" s="195"/>
    </row>
    <row r="1009" spans="2:15" ht="12.75">
      <c r="B1009" s="194"/>
      <c r="C1009" s="195"/>
      <c r="D1009" s="195"/>
      <c r="E1009" s="195"/>
      <c r="F1009" s="195"/>
      <c r="G1009" s="195"/>
      <c r="H1009" s="195"/>
      <c r="I1009" s="195"/>
      <c r="J1009" s="195"/>
      <c r="K1009" s="195"/>
      <c r="L1009" s="195"/>
      <c r="M1009" s="195"/>
      <c r="N1009" s="195"/>
      <c r="O1009" s="195"/>
    </row>
    <row r="1010" spans="2:15" ht="12.75">
      <c r="B1010" s="194"/>
      <c r="C1010" s="195"/>
      <c r="D1010" s="195"/>
      <c r="E1010" s="195"/>
      <c r="F1010" s="195"/>
      <c r="G1010" s="195"/>
      <c r="H1010" s="195"/>
      <c r="I1010" s="195"/>
      <c r="J1010" s="195"/>
      <c r="K1010" s="195"/>
      <c r="L1010" s="195"/>
      <c r="M1010" s="195"/>
      <c r="N1010" s="195"/>
      <c r="O1010" s="195"/>
    </row>
  </sheetData>
  <sheetProtection password="C61A" sheet="1" selectLockedCells="1"/>
  <mergeCells count="5">
    <mergeCell ref="B2:O2"/>
    <mergeCell ref="B3:O3"/>
    <mergeCell ref="B6:O6"/>
    <mergeCell ref="B9:B10"/>
    <mergeCell ref="D9:O9"/>
  </mergeCells>
  <conditionalFormatting sqref="B14:O1010 B13:C13">
    <cfRule type="cellIs" priority="13" dxfId="0" operator="equal" stopIfTrue="1">
      <formula>0</formula>
    </cfRule>
  </conditionalFormatting>
  <conditionalFormatting sqref="B14:O1010 B13:C13">
    <cfRule type="cellIs" priority="14" dxfId="0" operator="equal" stopIfTrue="1">
      <formula>0</formula>
    </cfRule>
  </conditionalFormatting>
  <conditionalFormatting sqref="B14:O1010 B13:C13">
    <cfRule type="cellIs" priority="15" dxfId="0" operator="equal" stopIfTrue="1">
      <formula>0</formula>
    </cfRule>
  </conditionalFormatting>
  <conditionalFormatting sqref="B14:O1010 B13:C13">
    <cfRule type="cellIs" priority="16" dxfId="0" operator="equal" stopIfTrue="1">
      <formula>0</formula>
    </cfRule>
  </conditionalFormatting>
  <conditionalFormatting sqref="B14:O1010 B13:C13">
    <cfRule type="cellIs" priority="17" dxfId="0" operator="equal" stopIfTrue="1">
      <formula>0</formula>
    </cfRule>
  </conditionalFormatting>
  <conditionalFormatting sqref="B14:O1010 B13:C13">
    <cfRule type="cellIs" priority="18" dxfId="0" operator="equal" stopIfTrue="1">
      <formula>0</formula>
    </cfRule>
  </conditionalFormatting>
  <conditionalFormatting sqref="B13:B1010">
    <cfRule type="cellIs" priority="19" dxfId="0" operator="equal" stopIfTrue="1">
      <formula>0</formula>
    </cfRule>
  </conditionalFormatting>
  <conditionalFormatting sqref="B14:O1010 B13:C13">
    <cfRule type="cellIs" priority="20" dxfId="0" operator="equal" stopIfTrue="1">
      <formula>0</formula>
    </cfRule>
  </conditionalFormatting>
  <conditionalFormatting sqref="B13:B1010">
    <cfRule type="cellIs" priority="21" dxfId="0" operator="equal" stopIfTrue="1">
      <formula>0</formula>
    </cfRule>
  </conditionalFormatting>
  <conditionalFormatting sqref="C11">
    <cfRule type="cellIs" priority="7" dxfId="0" operator="equal" stopIfTrue="1">
      <formula>0</formula>
    </cfRule>
  </conditionalFormatting>
  <conditionalFormatting sqref="C11">
    <cfRule type="cellIs" priority="8" dxfId="0" operator="equal" stopIfTrue="1">
      <formula>0</formula>
    </cfRule>
  </conditionalFormatting>
  <conditionalFormatting sqref="C11">
    <cfRule type="cellIs" priority="9" dxfId="0" operator="equal" stopIfTrue="1">
      <formula>0</formula>
    </cfRule>
  </conditionalFormatting>
  <conditionalFormatting sqref="C11">
    <cfRule type="cellIs" priority="10" dxfId="0" operator="equal" stopIfTrue="1">
      <formula>0</formula>
    </cfRule>
  </conditionalFormatting>
  <conditionalFormatting sqref="C11">
    <cfRule type="cellIs" priority="11" dxfId="0" operator="equal" stopIfTrue="1">
      <formula>0</formula>
    </cfRule>
  </conditionalFormatting>
  <conditionalFormatting sqref="C11">
    <cfRule type="cellIs" priority="12" dxfId="0" operator="equal" stopIfTrue="1">
      <formula>0</formula>
    </cfRule>
  </conditionalFormatting>
  <conditionalFormatting sqref="C12">
    <cfRule type="cellIs" priority="1" dxfId="0" operator="equal" stopIfTrue="1">
      <formula>0</formula>
    </cfRule>
  </conditionalFormatting>
  <conditionalFormatting sqref="C12">
    <cfRule type="cellIs" priority="2" dxfId="0" operator="equal" stopIfTrue="1">
      <formula>0</formula>
    </cfRule>
  </conditionalFormatting>
  <conditionalFormatting sqref="C12">
    <cfRule type="cellIs" priority="3" dxfId="0" operator="equal" stopIfTrue="1">
      <formula>0</formula>
    </cfRule>
  </conditionalFormatting>
  <conditionalFormatting sqref="C12">
    <cfRule type="cellIs" priority="4" dxfId="0" operator="equal" stopIfTrue="1">
      <formula>0</formula>
    </cfRule>
  </conditionalFormatting>
  <conditionalFormatting sqref="C12">
    <cfRule type="cellIs" priority="5" dxfId="0" operator="equal" stopIfTrue="1">
      <formula>0</formula>
    </cfRule>
  </conditionalFormatting>
  <conditionalFormatting sqref="C12">
    <cfRule type="cellIs" priority="6" dxfId="0" operator="equal" stopIfTrue="1">
      <formula>0</formula>
    </cfRule>
  </conditionalFormatting>
  <dataValidations count="1">
    <dataValidation type="whole" allowBlank="1" showInputMessage="1" showErrorMessage="1" promptTitle="Aplicativo de Informações" prompt="Digitar apenas números" sqref="C11:C1010 D14:O1010">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82" r:id="rId2"/>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Plan30">
    <tabColor indexed="10"/>
  </sheetPr>
  <dimension ref="B2:C30"/>
  <sheetViews>
    <sheetView showGridLines="0" tabSelected="1" view="pageBreakPreview" zoomScale="60" workbookViewId="0" topLeftCell="A1">
      <selection activeCell="C10" sqref="C10"/>
    </sheetView>
  </sheetViews>
  <sheetFormatPr defaultColWidth="9.33203125" defaultRowHeight="12.75"/>
  <cols>
    <col min="1" max="1" width="16.16015625" style="0" customWidth="1"/>
    <col min="2" max="2" width="91.33203125" style="0" customWidth="1"/>
    <col min="3" max="3" width="27.33203125" style="0" customWidth="1"/>
  </cols>
  <sheetData>
    <row r="2" spans="2:3" ht="12.75">
      <c r="B2" s="253" t="str">
        <f>"APLICATIVO DE INFORMAÇÕES MUNICIPAIS ESTRUTURADAS "&amp;BDValores!E3&amp;" - PRESTAÇÃO DE CONTAS DO PREFEITO MUNICIPAL"</f>
        <v>APLICATIVO DE INFORMAÇÕES MUNICIPAIS ESTRUTURADAS 2022 - PRESTAÇÃO DE CONTAS DO PREFEITO MUNICIPAL</v>
      </c>
      <c r="C2" s="253"/>
    </row>
    <row r="3" spans="2:3" ht="12.75">
      <c r="B3" s="254" t="str">
        <f>IF(SUM!$G$3="","",IF(SUM!$G$3="RECIFE","CIDADE DO RECIFE","MUNICÍPIO DE "&amp;UPPER(SUM!G3)))</f>
        <v>MUNICÍPIO DE IGUARACY</v>
      </c>
      <c r="C3" s="254"/>
    </row>
    <row r="4" spans="2:3" ht="21.75" customHeight="1">
      <c r="B4" s="196"/>
      <c r="C4" s="196"/>
    </row>
    <row r="5" spans="2:3" ht="21.75" customHeight="1">
      <c r="B5" s="196"/>
      <c r="C5" s="196"/>
    </row>
    <row r="6" spans="2:3" ht="15.6">
      <c r="B6" s="260" t="s">
        <v>7217</v>
      </c>
      <c r="C6" s="260"/>
    </row>
    <row r="9" spans="2:3" ht="12.75">
      <c r="B9" s="198" t="s">
        <v>7218</v>
      </c>
      <c r="C9" s="198" t="s">
        <v>7219</v>
      </c>
    </row>
    <row r="10" spans="2:3" ht="12.75">
      <c r="B10" s="199" t="s">
        <v>7220</v>
      </c>
      <c r="C10" s="200">
        <v>4</v>
      </c>
    </row>
    <row r="11" spans="2:3" ht="12.75">
      <c r="B11" s="199" t="s">
        <v>7221</v>
      </c>
      <c r="C11" s="200">
        <v>2</v>
      </c>
    </row>
    <row r="12" spans="2:3" ht="12.75">
      <c r="B12" s="199" t="s">
        <v>7222</v>
      </c>
      <c r="C12" s="200">
        <v>4</v>
      </c>
    </row>
    <row r="13" spans="2:3" ht="12.75">
      <c r="B13" s="199" t="s">
        <v>7223</v>
      </c>
      <c r="C13" s="200">
        <v>14</v>
      </c>
    </row>
    <row r="14" spans="2:3" ht="12.75">
      <c r="B14" s="199" t="s">
        <v>7224</v>
      </c>
      <c r="C14" s="200">
        <v>5</v>
      </c>
    </row>
    <row r="15" spans="2:3" ht="12.75">
      <c r="B15" s="199" t="s">
        <v>7225</v>
      </c>
      <c r="C15" s="200">
        <v>10</v>
      </c>
    </row>
    <row r="16" spans="2:3" ht="12.75">
      <c r="B16" s="199" t="s">
        <v>7226</v>
      </c>
      <c r="C16" s="200">
        <v>2</v>
      </c>
    </row>
    <row r="17" spans="2:3" ht="12.75">
      <c r="B17" s="199" t="s">
        <v>7227</v>
      </c>
      <c r="C17" s="200">
        <v>3</v>
      </c>
    </row>
    <row r="18" spans="2:3" ht="12.75">
      <c r="B18" s="199" t="s">
        <v>7228</v>
      </c>
      <c r="C18" s="200">
        <v>2</v>
      </c>
    </row>
    <row r="19" spans="2:3" ht="12.75">
      <c r="B19" s="199" t="s">
        <v>7229</v>
      </c>
      <c r="C19" s="200">
        <v>61</v>
      </c>
    </row>
    <row r="20" spans="2:3" ht="12.75">
      <c r="B20" s="201" t="s">
        <v>3476</v>
      </c>
      <c r="C20" s="202">
        <f>SUM(C10:C19)</f>
        <v>107</v>
      </c>
    </row>
    <row r="21" spans="2:3" ht="12.75">
      <c r="B21" s="199"/>
      <c r="C21" s="199"/>
    </row>
    <row r="22" spans="2:3" ht="13.2" customHeight="1">
      <c r="B22" s="261" t="s">
        <v>7230</v>
      </c>
      <c r="C22" s="261"/>
    </row>
    <row r="23" spans="2:3" ht="12.75">
      <c r="B23" s="261"/>
      <c r="C23" s="261"/>
    </row>
    <row r="24" spans="2:3" ht="12.75">
      <c r="B24" s="199"/>
      <c r="C24" s="199"/>
    </row>
    <row r="25" spans="2:3" ht="12.75">
      <c r="B25" s="199" t="s">
        <v>7231</v>
      </c>
      <c r="C25" s="203">
        <v>126</v>
      </c>
    </row>
    <row r="26" spans="2:3" ht="12.75">
      <c r="B26" s="199"/>
      <c r="C26" s="204"/>
    </row>
    <row r="27" spans="2:3" ht="12.75">
      <c r="B27" s="199" t="s">
        <v>7232</v>
      </c>
      <c r="C27" s="205">
        <f>IF(C25=0,"",ROUND(C20/C25*1000,2))</f>
        <v>849.21</v>
      </c>
    </row>
    <row r="28" ht="12.75">
      <c r="C28" s="183"/>
    </row>
    <row r="29" ht="12.75">
      <c r="C29" s="183"/>
    </row>
    <row r="30" ht="12.75">
      <c r="C30" s="183"/>
    </row>
  </sheetData>
  <sheetProtection password="C61A" sheet="1" selectLockedCells="1"/>
  <mergeCells count="4">
    <mergeCell ref="B2:C2"/>
    <mergeCell ref="B3:C3"/>
    <mergeCell ref="B6:C6"/>
    <mergeCell ref="B22:C23"/>
  </mergeCells>
  <conditionalFormatting sqref="C27 C25 C10:C19">
    <cfRule type="cellIs" priority="1" dxfId="0" operator="equal" stopIfTrue="1">
      <formula>0</formula>
    </cfRule>
  </conditionalFormatting>
  <dataValidations count="1">
    <dataValidation type="whole" allowBlank="1" showErrorMessage="1" sqref="C10:C19 C25">
      <formula1>0</formula1>
      <formula2>99999999999999</formula2>
    </dataValidation>
  </dataValidations>
  <printOptions/>
  <pageMargins left="0.5118110236220472" right="0.5118110236220472" top="0.7874015748031497" bottom="0.7874015748031497" header="0.5118110236220472" footer="0.5118110236220472"/>
  <pageSetup horizontalDpi="300" verticalDpi="300" orientation="landscape" paperSize="9" r:id="rId2"/>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31">
    <tabColor indexed="10"/>
  </sheetPr>
  <dimension ref="B2:L24"/>
  <sheetViews>
    <sheetView showGridLines="0" view="pageBreakPreview" zoomScale="60" workbookViewId="0" topLeftCell="A1">
      <selection activeCell="G22" sqref="G22"/>
    </sheetView>
  </sheetViews>
  <sheetFormatPr defaultColWidth="0" defaultRowHeight="12.75" zeroHeight="1"/>
  <cols>
    <col min="1" max="1" width="21" style="0" customWidth="1"/>
    <col min="2" max="2" width="14.33203125" style="0" customWidth="1"/>
    <col min="3" max="11" width="12.33203125" style="190" customWidth="1"/>
    <col min="12" max="12" width="12.33203125" style="0" customWidth="1"/>
    <col min="13" max="20" width="9.33203125" style="0" customWidth="1"/>
    <col min="21" max="16384" width="12.83203125" style="0" hidden="1" customWidth="1"/>
  </cols>
  <sheetData>
    <row r="1" ht="12.75"/>
    <row r="2" spans="2:12" ht="12.75">
      <c r="B2" s="253" t="str">
        <f>"APLICATIVO DE INFORMAÇÕES MUNICIPAIS ESTRUTURADAS "&amp;BDValores!E3&amp;" - PRESTAÇÃO DE CONTAS DO PREFEITO MUNICIPAL"</f>
        <v>APLICATIVO DE INFORMAÇÕES MUNICIPAIS ESTRUTURADAS 2022 - PRESTAÇÃO DE CONTAS DO PREFEITO MUNICIPAL</v>
      </c>
      <c r="C2" s="253"/>
      <c r="D2" s="253"/>
      <c r="E2" s="253"/>
      <c r="F2" s="253"/>
      <c r="G2" s="253"/>
      <c r="H2" s="253"/>
      <c r="I2" s="253"/>
      <c r="J2" s="253"/>
      <c r="K2" s="253"/>
      <c r="L2" s="253"/>
    </row>
    <row r="3" spans="2:11" ht="12.75">
      <c r="B3" s="254" t="str">
        <f>IF(SUM!$G$3="","",IF(SUM!$G$3="RECIFE","CIDADE DO RECIFE","MUNICÍPIO DE "&amp;UPPER(SUM!G3)))</f>
        <v>MUNICÍPIO DE IGUARACY</v>
      </c>
      <c r="C3" s="254"/>
      <c r="D3" s="254"/>
      <c r="E3" s="254"/>
      <c r="F3" s="254"/>
      <c r="G3" s="254"/>
      <c r="H3" s="254"/>
      <c r="I3" s="254"/>
      <c r="J3" s="254"/>
      <c r="K3" s="254"/>
    </row>
    <row r="4" spans="2:11" ht="21.75" customHeight="1">
      <c r="B4" s="196"/>
      <c r="C4" s="197"/>
      <c r="D4" s="197"/>
      <c r="E4" s="197"/>
      <c r="F4" s="197"/>
      <c r="G4" s="197"/>
      <c r="H4" s="197"/>
      <c r="I4" s="197"/>
      <c r="J4" s="197"/>
      <c r="K4" s="197"/>
    </row>
    <row r="5" spans="2:11" ht="21.75" customHeight="1">
      <c r="B5" s="196"/>
      <c r="C5" s="197"/>
      <c r="D5" s="197"/>
      <c r="E5" s="197"/>
      <c r="F5" s="197"/>
      <c r="G5" s="197"/>
      <c r="H5" s="197"/>
      <c r="I5" s="197"/>
      <c r="J5" s="197"/>
      <c r="K5" s="197"/>
    </row>
    <row r="6" spans="2:12" ht="15.6">
      <c r="B6" s="255" t="str">
        <f>UPPER(MENU!B38)</f>
        <v>28 INFORMAÇÕES SOBRE A VACINAÇÃO NO MUNICÍPIO - COVID 19</v>
      </c>
      <c r="C6" s="255"/>
      <c r="D6" s="255"/>
      <c r="E6" s="255"/>
      <c r="F6" s="255"/>
      <c r="G6" s="255"/>
      <c r="H6" s="255"/>
      <c r="I6" s="255"/>
      <c r="J6" s="255"/>
      <c r="K6" s="255"/>
      <c r="L6" s="255"/>
    </row>
    <row r="7" ht="12.75"/>
    <row r="8" ht="12.75"/>
    <row r="9" spans="2:12" ht="12.75">
      <c r="B9" s="262" t="s">
        <v>7233</v>
      </c>
      <c r="C9" s="263" t="s">
        <v>7234</v>
      </c>
      <c r="D9" s="263"/>
      <c r="E9" s="263"/>
      <c r="F9" s="263"/>
      <c r="G9" s="263"/>
      <c r="H9" s="263"/>
      <c r="I9" s="263"/>
      <c r="J9" s="263"/>
      <c r="K9" s="263"/>
      <c r="L9" s="263"/>
    </row>
    <row r="10" spans="2:12" ht="12.75">
      <c r="B10" s="262"/>
      <c r="C10" s="263" t="s">
        <v>7235</v>
      </c>
      <c r="D10" s="263"/>
      <c r="E10" s="263" t="s">
        <v>7236</v>
      </c>
      <c r="F10" s="263"/>
      <c r="G10" s="263" t="s">
        <v>7237</v>
      </c>
      <c r="H10" s="263"/>
      <c r="I10" s="263" t="s">
        <v>7238</v>
      </c>
      <c r="J10" s="263"/>
      <c r="K10" s="263" t="s">
        <v>3476</v>
      </c>
      <c r="L10" s="263"/>
    </row>
    <row r="11" spans="2:12" ht="12.75">
      <c r="B11" s="262"/>
      <c r="C11" s="206" t="s">
        <v>7239</v>
      </c>
      <c r="D11" s="206" t="s">
        <v>7240</v>
      </c>
      <c r="E11" s="206" t="s">
        <v>7239</v>
      </c>
      <c r="F11" s="206" t="s">
        <v>7240</v>
      </c>
      <c r="G11" s="206" t="s">
        <v>7239</v>
      </c>
      <c r="H11" s="206" t="s">
        <v>7240</v>
      </c>
      <c r="I11" s="206" t="s">
        <v>7239</v>
      </c>
      <c r="J11" s="206" t="s">
        <v>7240</v>
      </c>
      <c r="K11" s="206" t="s">
        <v>7239</v>
      </c>
      <c r="L11" s="206" t="s">
        <v>7240</v>
      </c>
    </row>
    <row r="12" spans="2:12" ht="12.75">
      <c r="B12" s="207" t="s">
        <v>2503</v>
      </c>
      <c r="C12" s="208">
        <v>1686</v>
      </c>
      <c r="D12" s="221">
        <v>1165</v>
      </c>
      <c r="E12" s="208">
        <v>130</v>
      </c>
      <c r="F12" s="221">
        <v>526</v>
      </c>
      <c r="G12" s="208"/>
      <c r="H12" s="221">
        <v>1</v>
      </c>
      <c r="I12" s="208"/>
      <c r="J12" s="221">
        <v>1</v>
      </c>
      <c r="K12" s="209">
        <f aca="true" t="shared" si="0" ref="K12:K23">SUM(C12,E12,G12,I12)</f>
        <v>1816</v>
      </c>
      <c r="L12" s="209">
        <f aca="true" t="shared" si="1" ref="L12:L23">SUM(D12,F12,H12,J12)</f>
        <v>1693</v>
      </c>
    </row>
    <row r="13" spans="2:12" ht="12.75">
      <c r="B13" s="207" t="s">
        <v>2505</v>
      </c>
      <c r="C13" s="208">
        <v>204</v>
      </c>
      <c r="D13" s="221">
        <v>555</v>
      </c>
      <c r="E13" s="208">
        <v>1135</v>
      </c>
      <c r="F13" s="221">
        <v>450</v>
      </c>
      <c r="G13" s="208">
        <v>475</v>
      </c>
      <c r="H13" s="221">
        <v>405</v>
      </c>
      <c r="I13" s="208">
        <v>515</v>
      </c>
      <c r="J13" s="221">
        <v>168</v>
      </c>
      <c r="K13" s="209">
        <f t="shared" si="0"/>
        <v>2329</v>
      </c>
      <c r="L13" s="209">
        <f t="shared" si="1"/>
        <v>1578</v>
      </c>
    </row>
    <row r="14" spans="2:12" ht="12.75">
      <c r="B14" s="207" t="s">
        <v>2507</v>
      </c>
      <c r="C14" s="208">
        <v>450</v>
      </c>
      <c r="D14" s="221">
        <v>186</v>
      </c>
      <c r="E14" s="208"/>
      <c r="F14" s="221">
        <v>316</v>
      </c>
      <c r="G14" s="208">
        <v>345</v>
      </c>
      <c r="H14" s="221">
        <v>160</v>
      </c>
      <c r="I14" s="208">
        <v>770</v>
      </c>
      <c r="J14" s="221">
        <v>630</v>
      </c>
      <c r="K14" s="209">
        <f t="shared" si="0"/>
        <v>1565</v>
      </c>
      <c r="L14" s="209">
        <f t="shared" si="1"/>
        <v>1292</v>
      </c>
    </row>
    <row r="15" spans="2:12" ht="12.75">
      <c r="B15" s="207" t="s">
        <v>2509</v>
      </c>
      <c r="C15" s="208"/>
      <c r="D15" s="221">
        <v>152</v>
      </c>
      <c r="E15" s="208"/>
      <c r="F15" s="221">
        <v>53</v>
      </c>
      <c r="G15" s="208">
        <v>264</v>
      </c>
      <c r="H15" s="221">
        <v>593</v>
      </c>
      <c r="I15" s="208"/>
      <c r="J15" s="221">
        <v>269</v>
      </c>
      <c r="K15" s="209">
        <f t="shared" si="0"/>
        <v>264</v>
      </c>
      <c r="L15" s="209">
        <f t="shared" si="1"/>
        <v>1067</v>
      </c>
    </row>
    <row r="16" spans="2:12" ht="12.75">
      <c r="B16" s="207" t="s">
        <v>2511</v>
      </c>
      <c r="C16" s="208">
        <v>246</v>
      </c>
      <c r="D16" s="221">
        <v>282</v>
      </c>
      <c r="E16" s="208"/>
      <c r="F16" s="221">
        <v>114</v>
      </c>
      <c r="G16" s="208"/>
      <c r="H16" s="221">
        <v>25</v>
      </c>
      <c r="I16" s="208"/>
      <c r="J16" s="221">
        <v>242</v>
      </c>
      <c r="K16" s="209">
        <f t="shared" si="0"/>
        <v>246</v>
      </c>
      <c r="L16" s="209">
        <f t="shared" si="1"/>
        <v>663</v>
      </c>
    </row>
    <row r="17" spans="2:12" ht="12.75">
      <c r="B17" s="207" t="s">
        <v>2513</v>
      </c>
      <c r="C17" s="208">
        <v>402</v>
      </c>
      <c r="D17" s="221">
        <v>393</v>
      </c>
      <c r="E17" s="208">
        <v>500</v>
      </c>
      <c r="F17" s="221">
        <v>472</v>
      </c>
      <c r="G17" s="208">
        <v>600</v>
      </c>
      <c r="H17" s="221">
        <v>350</v>
      </c>
      <c r="I17" s="208">
        <v>400</v>
      </c>
      <c r="J17" s="221">
        <v>82</v>
      </c>
      <c r="K17" s="209">
        <f t="shared" si="0"/>
        <v>1902</v>
      </c>
      <c r="L17" s="209">
        <f t="shared" si="1"/>
        <v>1297</v>
      </c>
    </row>
    <row r="18" spans="2:12" ht="12.75">
      <c r="B18" s="207" t="s">
        <v>2515</v>
      </c>
      <c r="C18" s="208">
        <v>534</v>
      </c>
      <c r="D18" s="221">
        <v>284</v>
      </c>
      <c r="E18" s="208">
        <v>940</v>
      </c>
      <c r="F18" s="221">
        <v>302</v>
      </c>
      <c r="G18" s="208">
        <v>800</v>
      </c>
      <c r="H18" s="221">
        <v>279</v>
      </c>
      <c r="I18" s="208"/>
      <c r="J18" s="221">
        <v>116</v>
      </c>
      <c r="K18" s="209">
        <f t="shared" si="0"/>
        <v>2274</v>
      </c>
      <c r="L18" s="209">
        <f t="shared" si="1"/>
        <v>981</v>
      </c>
    </row>
    <row r="19" spans="2:12" ht="12.75">
      <c r="B19" s="207" t="s">
        <v>2517</v>
      </c>
      <c r="C19" s="208">
        <v>78</v>
      </c>
      <c r="D19" s="221">
        <v>320</v>
      </c>
      <c r="E19" s="208"/>
      <c r="F19" s="221">
        <v>331</v>
      </c>
      <c r="G19" s="208">
        <v>50</v>
      </c>
      <c r="H19" s="221">
        <v>271</v>
      </c>
      <c r="I19" s="208"/>
      <c r="J19" s="221">
        <v>0</v>
      </c>
      <c r="K19" s="209">
        <f t="shared" si="0"/>
        <v>128</v>
      </c>
      <c r="L19" s="209">
        <f t="shared" si="1"/>
        <v>922</v>
      </c>
    </row>
    <row r="20" spans="2:12" ht="12.75">
      <c r="B20" s="207" t="s">
        <v>2519</v>
      </c>
      <c r="C20" s="208"/>
      <c r="D20" s="221">
        <v>30</v>
      </c>
      <c r="E20" s="208"/>
      <c r="F20" s="221">
        <v>190</v>
      </c>
      <c r="G20" s="208"/>
      <c r="H20" s="221">
        <v>19</v>
      </c>
      <c r="I20" s="208"/>
      <c r="J20" s="221">
        <v>0</v>
      </c>
      <c r="K20" s="209">
        <f t="shared" si="0"/>
        <v>0</v>
      </c>
      <c r="L20" s="209">
        <f t="shared" si="1"/>
        <v>239</v>
      </c>
    </row>
    <row r="21" spans="2:12" ht="12.75">
      <c r="B21" s="207" t="s">
        <v>2521</v>
      </c>
      <c r="C21" s="208"/>
      <c r="D21" s="221">
        <v>12</v>
      </c>
      <c r="E21" s="208">
        <v>50</v>
      </c>
      <c r="F21" s="221">
        <v>79</v>
      </c>
      <c r="G21" s="208"/>
      <c r="H21" s="221">
        <v>14</v>
      </c>
      <c r="I21" s="208"/>
      <c r="J21" s="221">
        <v>0</v>
      </c>
      <c r="K21" s="209">
        <f t="shared" si="0"/>
        <v>50</v>
      </c>
      <c r="L21" s="209">
        <f t="shared" si="1"/>
        <v>105</v>
      </c>
    </row>
    <row r="22" spans="2:12" ht="12.75">
      <c r="B22" s="207" t="s">
        <v>2523</v>
      </c>
      <c r="C22" s="208">
        <v>258</v>
      </c>
      <c r="D22" s="221">
        <v>75</v>
      </c>
      <c r="E22" s="208">
        <v>100</v>
      </c>
      <c r="F22" s="221">
        <v>19</v>
      </c>
      <c r="G22" s="208"/>
      <c r="H22" s="221">
        <v>65</v>
      </c>
      <c r="I22" s="208"/>
      <c r="J22" s="221">
        <v>6</v>
      </c>
      <c r="K22" s="209">
        <f t="shared" si="0"/>
        <v>358</v>
      </c>
      <c r="L22" s="209">
        <f t="shared" si="1"/>
        <v>165</v>
      </c>
    </row>
    <row r="23" spans="2:12" ht="12.75">
      <c r="B23" s="207" t="s">
        <v>2525</v>
      </c>
      <c r="C23" s="208">
        <v>150</v>
      </c>
      <c r="D23" s="221">
        <v>204</v>
      </c>
      <c r="E23" s="208"/>
      <c r="F23" s="221">
        <v>77</v>
      </c>
      <c r="G23" s="208"/>
      <c r="H23" s="221">
        <v>33</v>
      </c>
      <c r="I23" s="208"/>
      <c r="J23" s="221">
        <v>1</v>
      </c>
      <c r="K23" s="209">
        <f t="shared" si="0"/>
        <v>150</v>
      </c>
      <c r="L23" s="209">
        <f t="shared" si="1"/>
        <v>315</v>
      </c>
    </row>
    <row r="24" spans="2:12" ht="12.75">
      <c r="B24" s="207" t="s">
        <v>3476</v>
      </c>
      <c r="C24" s="209">
        <f aca="true" t="shared" si="2" ref="C24:L24">SUM(C12:C23)</f>
        <v>4008</v>
      </c>
      <c r="D24" s="209">
        <f t="shared" si="2"/>
        <v>3658</v>
      </c>
      <c r="E24" s="209">
        <f t="shared" si="2"/>
        <v>2855</v>
      </c>
      <c r="F24" s="209">
        <f t="shared" si="2"/>
        <v>2929</v>
      </c>
      <c r="G24" s="209">
        <f t="shared" si="2"/>
        <v>2534</v>
      </c>
      <c r="H24" s="209">
        <f t="shared" si="2"/>
        <v>2215</v>
      </c>
      <c r="I24" s="209">
        <f t="shared" si="2"/>
        <v>1685</v>
      </c>
      <c r="J24" s="209">
        <f t="shared" si="2"/>
        <v>1515</v>
      </c>
      <c r="K24" s="209">
        <f t="shared" si="2"/>
        <v>11082</v>
      </c>
      <c r="L24" s="209">
        <f t="shared" si="2"/>
        <v>10317</v>
      </c>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row r="65536" ht="12.75"/>
  </sheetData>
  <sheetProtection password="C61A" sheet="1" selectLockedCells="1"/>
  <mergeCells count="10">
    <mergeCell ref="B2:L2"/>
    <mergeCell ref="B3:K3"/>
    <mergeCell ref="B6:L6"/>
    <mergeCell ref="B9:B11"/>
    <mergeCell ref="C9:L9"/>
    <mergeCell ref="C10:D10"/>
    <mergeCell ref="E10:F10"/>
    <mergeCell ref="G10:H10"/>
    <mergeCell ref="I10:J10"/>
    <mergeCell ref="K10:L10"/>
  </mergeCells>
  <conditionalFormatting sqref="B12:J23">
    <cfRule type="cellIs" priority="1" dxfId="0" operator="equal" stopIfTrue="1">
      <formula>0</formula>
    </cfRule>
  </conditionalFormatting>
  <dataValidations count="1">
    <dataValidation type="whole" allowBlank="1" showInputMessage="1" showErrorMessage="1" promptTitle="Aplicativo de Informações" prompt="Digitar apenas números" sqref="C12:L24">
      <formula1>0</formula1>
      <formula2>9.99999999999999E+25</formula2>
    </dataValidation>
  </dataValidations>
  <printOptions/>
  <pageMargins left="0.5118110236220472" right="0.5118110236220472" top="0.7874015748031497" bottom="0.7874015748031497" header="0.5118110236220472" footer="0.5118110236220472"/>
  <pageSetup horizontalDpi="300" verticalDpi="300" orientation="landscape" paperSize="9" scale="96"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0">
    <tabColor indexed="56"/>
    <pageSetUpPr fitToPage="1"/>
  </sheetPr>
  <dimension ref="A1:AL290"/>
  <sheetViews>
    <sheetView showGridLines="0" zoomScale="85" zoomScaleNormal="85" workbookViewId="0" topLeftCell="A1">
      <selection activeCell="F9" sqref="F9:V9"/>
    </sheetView>
  </sheetViews>
  <sheetFormatPr defaultColWidth="9.33203125" defaultRowHeight="12.75"/>
  <cols>
    <col min="1" max="1" width="47" style="40" customWidth="1"/>
    <col min="2" max="2" width="1.66796875" style="41" customWidth="1"/>
    <col min="3" max="3" width="3.83203125" style="42" customWidth="1"/>
    <col min="4" max="4" width="3.83203125" style="43" customWidth="1"/>
    <col min="5" max="5" width="1.83203125" style="40" customWidth="1"/>
    <col min="6" max="6" width="3.83203125" style="40" customWidth="1"/>
    <col min="7" max="7" width="4.66015625" style="40" customWidth="1"/>
    <col min="8" max="14" width="3.83203125" style="40" customWidth="1"/>
    <col min="15" max="15" width="6" style="40" customWidth="1"/>
    <col min="16" max="34" width="3.83203125" style="40" customWidth="1"/>
    <col min="35" max="35" width="5.5" style="40" customWidth="1"/>
    <col min="36" max="39" width="3.83203125" style="40" customWidth="1"/>
    <col min="40" max="16384" width="9.33203125" style="40" customWidth="1"/>
  </cols>
  <sheetData>
    <row r="1" spans="1:9" s="46" customFormat="1" ht="15.6">
      <c r="A1" s="44"/>
      <c r="B1" s="45"/>
      <c r="C1" s="45" t="str">
        <f>""</f>
        <v/>
      </c>
      <c r="E1" s="47"/>
      <c r="F1" s="48"/>
      <c r="G1" s="1"/>
      <c r="H1" s="6"/>
      <c r="I1" s="1"/>
    </row>
    <row r="2" spans="1:38" s="46" customFormat="1" ht="15.75" customHeight="1">
      <c r="A2" s="45"/>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row>
    <row r="3" spans="2:38" s="49" customFormat="1" ht="18.75" customHeight="1">
      <c r="B3" s="228" t="str">
        <f>IF(SUM!$G$3="","",IF(SUM!$G$3="RECIFE","CIDADE DO RECIFE","MUNICÍPIO DE "&amp;UPPER(SUM!G3)))</f>
        <v>MUNICÍPIO DE IGUARACY</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row>
    <row r="4" s="46" customFormat="1" ht="12.75">
      <c r="A4" s="45"/>
    </row>
    <row r="5" s="46" customFormat="1" ht="20.25" customHeight="1">
      <c r="A5" s="45"/>
    </row>
    <row r="6" spans="1:38" s="46" customFormat="1" ht="21" customHeight="1">
      <c r="A6" s="1"/>
      <c r="B6" s="229" t="str">
        <f>UPPER(MENU!B11)</f>
        <v>01 DADOS DO RESPONSÁVEL PELO PREENCHIMENTO DESTE APLICATIVO</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row>
    <row r="7" spans="1:3" ht="12.75">
      <c r="A7" s="50"/>
      <c r="B7" s="51"/>
      <c r="C7" s="40"/>
    </row>
    <row r="8" spans="1:3" ht="12.75">
      <c r="A8" s="50"/>
      <c r="B8" s="51"/>
      <c r="C8" s="40"/>
    </row>
    <row r="9" spans="1:22" ht="12.75">
      <c r="A9" s="50"/>
      <c r="B9" s="40"/>
      <c r="C9" s="50" t="s">
        <v>2894</v>
      </c>
      <c r="D9" s="40"/>
      <c r="E9" s="43"/>
      <c r="F9" s="230" t="s">
        <v>7241</v>
      </c>
      <c r="G9" s="230"/>
      <c r="H9" s="230"/>
      <c r="I9" s="230"/>
      <c r="J9" s="230"/>
      <c r="K9" s="230"/>
      <c r="L9" s="230"/>
      <c r="M9" s="230"/>
      <c r="N9" s="230"/>
      <c r="O9" s="230"/>
      <c r="P9" s="230"/>
      <c r="Q9" s="230"/>
      <c r="R9" s="230"/>
      <c r="S9" s="230"/>
      <c r="T9" s="230"/>
      <c r="U9" s="230"/>
      <c r="V9" s="230"/>
    </row>
    <row r="10" spans="1:22" ht="12.75">
      <c r="A10" s="50"/>
      <c r="B10" s="40"/>
      <c r="C10" s="50" t="s">
        <v>1184</v>
      </c>
      <c r="D10" s="40"/>
      <c r="E10" s="43"/>
      <c r="F10" s="231" t="s">
        <v>7242</v>
      </c>
      <c r="G10" s="231"/>
      <c r="H10" s="231"/>
      <c r="I10" s="231"/>
      <c r="J10" s="231"/>
      <c r="K10" s="231"/>
      <c r="L10" s="231"/>
      <c r="M10" s="231"/>
      <c r="N10" s="231"/>
      <c r="O10" s="231"/>
      <c r="P10" s="231"/>
      <c r="Q10" s="231"/>
      <c r="R10" s="231"/>
      <c r="S10" s="231"/>
      <c r="T10" s="231"/>
      <c r="U10" s="231"/>
      <c r="V10" s="231"/>
    </row>
    <row r="11" spans="1:11" ht="12.75">
      <c r="A11" s="50"/>
      <c r="B11" s="40"/>
      <c r="C11" s="50" t="s">
        <v>1188</v>
      </c>
      <c r="D11" s="40"/>
      <c r="E11" s="43"/>
      <c r="F11" s="230">
        <v>8199278900</v>
      </c>
      <c r="G11" s="230"/>
      <c r="H11" s="230"/>
      <c r="I11" s="230"/>
      <c r="J11" s="230"/>
      <c r="K11" s="52" t="s">
        <v>2895</v>
      </c>
    </row>
    <row r="12" spans="1:3" ht="14.25" customHeight="1">
      <c r="A12" s="50"/>
      <c r="B12" s="51"/>
      <c r="C12" s="40"/>
    </row>
    <row r="13" spans="1:3" ht="18.75" customHeight="1">
      <c r="A13" s="50"/>
      <c r="B13" s="51"/>
      <c r="C13" s="40"/>
    </row>
    <row r="14" spans="1:37" ht="50.25" customHeight="1">
      <c r="A14" s="50"/>
      <c r="B14" s="51"/>
      <c r="C14" s="225" t="s">
        <v>2896</v>
      </c>
      <c r="D14" s="225"/>
      <c r="E14" s="225"/>
      <c r="F14" s="225"/>
      <c r="G14" s="225"/>
      <c r="H14" s="225"/>
      <c r="I14" s="225"/>
      <c r="J14" s="225"/>
      <c r="K14" s="225"/>
      <c r="L14" s="225"/>
      <c r="M14" s="225"/>
      <c r="N14" s="225"/>
      <c r="O14" s="225"/>
      <c r="P14" s="225"/>
      <c r="Q14" s="225"/>
      <c r="R14" s="225"/>
      <c r="S14" s="225"/>
      <c r="T14" s="225"/>
      <c r="U14" s="225"/>
      <c r="W14" s="226" t="s">
        <v>7243</v>
      </c>
      <c r="X14" s="226"/>
      <c r="Y14" s="226"/>
      <c r="Z14" s="226"/>
      <c r="AA14" s="226"/>
      <c r="AB14" s="226"/>
      <c r="AC14" s="226"/>
      <c r="AD14" s="226"/>
      <c r="AE14" s="226"/>
      <c r="AF14" s="226"/>
      <c r="AG14" s="226"/>
      <c r="AH14" s="226"/>
      <c r="AI14" s="226"/>
      <c r="AJ14" s="226"/>
      <c r="AK14" s="226"/>
    </row>
    <row r="15" spans="1:3" ht="18.75" customHeight="1">
      <c r="A15" s="50"/>
      <c r="B15" s="51"/>
      <c r="C15" s="40"/>
    </row>
    <row r="16" spans="1:3" ht="12.75">
      <c r="A16" s="50"/>
      <c r="B16" s="51"/>
      <c r="C16" s="40"/>
    </row>
    <row r="17" spans="1:3" ht="12.75">
      <c r="A17" s="50"/>
      <c r="B17" s="51"/>
      <c r="C17" s="40"/>
    </row>
    <row r="18" spans="1:3" ht="12.75">
      <c r="A18" s="50"/>
      <c r="B18" s="51"/>
      <c r="C18" s="40"/>
    </row>
    <row r="19" spans="1:3" ht="12.75">
      <c r="A19" s="50"/>
      <c r="B19" s="51"/>
      <c r="C19" s="40"/>
    </row>
    <row r="20" spans="1:3" ht="12.75">
      <c r="A20" s="50"/>
      <c r="B20" s="51"/>
      <c r="C20" s="40"/>
    </row>
    <row r="21" spans="1:3" ht="12.75">
      <c r="A21" s="50"/>
      <c r="B21" s="51"/>
      <c r="C21" s="40"/>
    </row>
    <row r="22" spans="1:3" ht="12.75">
      <c r="A22" s="50"/>
      <c r="B22" s="51"/>
      <c r="C22" s="40"/>
    </row>
    <row r="23" spans="2:3" ht="23.25" customHeight="1">
      <c r="B23" s="51"/>
      <c r="C23" s="40"/>
    </row>
    <row r="24" spans="2:3" ht="12.75">
      <c r="B24" s="51"/>
      <c r="C24" s="40"/>
    </row>
    <row r="25" spans="2:3" ht="12.75">
      <c r="B25" s="51"/>
      <c r="C25" s="40"/>
    </row>
    <row r="26" spans="2:3" ht="12.75">
      <c r="B26" s="51"/>
      <c r="C26" s="40"/>
    </row>
    <row r="27" spans="2:3" ht="12.75">
      <c r="B27" s="51"/>
      <c r="C27" s="40"/>
    </row>
    <row r="28" spans="1:3" ht="12.75" customHeight="1">
      <c r="A28" s="43"/>
      <c r="B28" s="51"/>
      <c r="C28" s="40"/>
    </row>
    <row r="29" spans="2:3" ht="12.75">
      <c r="B29" s="51"/>
      <c r="C29" s="40"/>
    </row>
    <row r="30" spans="2:3" ht="12.75">
      <c r="B30" s="51"/>
      <c r="C30" s="40"/>
    </row>
    <row r="31" spans="2:3" ht="12.75">
      <c r="B31" s="51"/>
      <c r="C31" s="40"/>
    </row>
    <row r="32" spans="2:3" ht="12.75">
      <c r="B32" s="51"/>
      <c r="C32" s="40"/>
    </row>
    <row r="33" spans="2:3" ht="12.75">
      <c r="B33" s="51"/>
      <c r="C33" s="40"/>
    </row>
    <row r="34" spans="2:3" ht="12.75">
      <c r="B34" s="40"/>
      <c r="C34" s="53"/>
    </row>
    <row r="35" spans="2:3" ht="12.75">
      <c r="B35" s="40"/>
      <c r="C35" s="53"/>
    </row>
    <row r="36" spans="2:3" ht="12.75">
      <c r="B36" s="40"/>
      <c r="C36" s="53"/>
    </row>
    <row r="37" spans="2:3" ht="12.75">
      <c r="B37" s="40"/>
      <c r="C37" s="53"/>
    </row>
    <row r="38" spans="2:3" ht="12.75">
      <c r="B38" s="40"/>
      <c r="C38" s="53"/>
    </row>
    <row r="39" spans="2:3" ht="12.75">
      <c r="B39" s="40"/>
      <c r="C39" s="53"/>
    </row>
    <row r="40" spans="2:3" ht="12.75">
      <c r="B40" s="40"/>
      <c r="C40" s="53"/>
    </row>
    <row r="41" spans="2:3" ht="12.75">
      <c r="B41" s="40"/>
      <c r="C41" s="53"/>
    </row>
    <row r="42" spans="2:3" ht="12.75">
      <c r="B42" s="40"/>
      <c r="C42" s="53"/>
    </row>
    <row r="43" spans="2:3" ht="12.75">
      <c r="B43" s="40"/>
      <c r="C43" s="53"/>
    </row>
    <row r="44" spans="2:3" ht="12.75">
      <c r="B44" s="40"/>
      <c r="C44" s="53"/>
    </row>
    <row r="45" spans="2:3" ht="12.75">
      <c r="B45" s="40"/>
      <c r="C45" s="53"/>
    </row>
    <row r="46" spans="2:3" ht="12.75">
      <c r="B46" s="40"/>
      <c r="C46" s="53"/>
    </row>
    <row r="47" spans="2:3" ht="12.75">
      <c r="B47" s="40"/>
      <c r="C47" s="53"/>
    </row>
    <row r="48" spans="2:3" ht="12.75">
      <c r="B48" s="40"/>
      <c r="C48" s="53"/>
    </row>
    <row r="49" spans="2:3" ht="12.75">
      <c r="B49" s="40"/>
      <c r="C49" s="53"/>
    </row>
    <row r="50" spans="2:3" ht="12.75">
      <c r="B50" s="40"/>
      <c r="C50" s="53"/>
    </row>
    <row r="51" spans="2:3" ht="12.75">
      <c r="B51" s="40"/>
      <c r="C51" s="53"/>
    </row>
    <row r="52" spans="2:3" ht="12.75">
      <c r="B52" s="40"/>
      <c r="C52" s="53"/>
    </row>
    <row r="53" spans="2:3" ht="12.75">
      <c r="B53" s="40"/>
      <c r="C53" s="53"/>
    </row>
    <row r="54" spans="2:3" ht="12.75">
      <c r="B54" s="40"/>
      <c r="C54" s="53"/>
    </row>
    <row r="55" spans="2:3" ht="12.75">
      <c r="B55" s="40"/>
      <c r="C55" s="53"/>
    </row>
    <row r="56" spans="2:3" ht="12.75">
      <c r="B56" s="40"/>
      <c r="C56" s="53"/>
    </row>
    <row r="57" spans="2:3" ht="12.75">
      <c r="B57" s="40"/>
      <c r="C57" s="53"/>
    </row>
    <row r="58" spans="2:3" ht="12.75">
      <c r="B58" s="40"/>
      <c r="C58" s="53"/>
    </row>
    <row r="59" spans="2:3" ht="12.75">
      <c r="B59" s="40"/>
      <c r="C59" s="53"/>
    </row>
    <row r="60" spans="2:3" ht="12.75">
      <c r="B60" s="40"/>
      <c r="C60" s="53"/>
    </row>
    <row r="61" spans="2:3" ht="12.75">
      <c r="B61" s="40"/>
      <c r="C61" s="53"/>
    </row>
    <row r="62" spans="2:3" ht="12.75">
      <c r="B62" s="40"/>
      <c r="C62" s="53"/>
    </row>
    <row r="63" spans="2:3" ht="12.75">
      <c r="B63" s="40"/>
      <c r="C63" s="53"/>
    </row>
    <row r="64" spans="2:3" ht="12.75">
      <c r="B64" s="40"/>
      <c r="C64" s="53"/>
    </row>
    <row r="65" spans="2:3" ht="12.75">
      <c r="B65" s="40"/>
      <c r="C65" s="53"/>
    </row>
    <row r="66" spans="2:3" ht="12.75">
      <c r="B66" s="40"/>
      <c r="C66" s="53"/>
    </row>
    <row r="67" spans="2:3" ht="12.75">
      <c r="B67" s="40"/>
      <c r="C67" s="53"/>
    </row>
    <row r="68" spans="2:3" ht="12.75">
      <c r="B68" s="40"/>
      <c r="C68" s="53"/>
    </row>
    <row r="69" spans="2:3" ht="12.75">
      <c r="B69" s="40"/>
      <c r="C69" s="53"/>
    </row>
    <row r="70" spans="2:3" ht="12.75">
      <c r="B70" s="40"/>
      <c r="C70" s="53"/>
    </row>
    <row r="71" spans="2:3" ht="12.75">
      <c r="B71" s="40"/>
      <c r="C71" s="53"/>
    </row>
    <row r="72" spans="2:3" ht="12.75">
      <c r="B72" s="40"/>
      <c r="C72" s="53"/>
    </row>
    <row r="73" spans="2:3" ht="12.75">
      <c r="B73" s="40"/>
      <c r="C73" s="53"/>
    </row>
    <row r="74" spans="2:3" ht="12.75">
      <c r="B74" s="40"/>
      <c r="C74" s="53"/>
    </row>
    <row r="75" spans="2:3" ht="12.75">
      <c r="B75" s="40"/>
      <c r="C75" s="53"/>
    </row>
    <row r="76" spans="2:3" ht="12.75">
      <c r="B76" s="40"/>
      <c r="C76" s="53"/>
    </row>
    <row r="77" spans="2:3" ht="12.75">
      <c r="B77" s="40"/>
      <c r="C77" s="53"/>
    </row>
    <row r="78" spans="2:3" ht="12.75">
      <c r="B78" s="40"/>
      <c r="C78" s="53"/>
    </row>
    <row r="79" spans="2:3" ht="12.75">
      <c r="B79" s="40"/>
      <c r="C79" s="53"/>
    </row>
    <row r="80" spans="2:3" ht="12.75">
      <c r="B80" s="40"/>
      <c r="C80" s="53"/>
    </row>
    <row r="81" spans="2:3" ht="12.75">
      <c r="B81" s="40"/>
      <c r="C81" s="53"/>
    </row>
    <row r="82" spans="2:3" ht="12.75">
      <c r="B82" s="40"/>
      <c r="C82" s="53"/>
    </row>
    <row r="83" spans="2:3" ht="12.75">
      <c r="B83" s="40"/>
      <c r="C83" s="53"/>
    </row>
    <row r="84" spans="2:3" ht="12.75">
      <c r="B84" s="40"/>
      <c r="C84" s="53"/>
    </row>
    <row r="85" spans="2:3" ht="12.75">
      <c r="B85" s="40"/>
      <c r="C85" s="53"/>
    </row>
    <row r="86" spans="2:3" ht="12.75">
      <c r="B86" s="40"/>
      <c r="C86" s="53"/>
    </row>
    <row r="87" spans="2:3" ht="12.75">
      <c r="B87" s="40"/>
      <c r="C87" s="53"/>
    </row>
    <row r="88" spans="2:3" ht="12.75">
      <c r="B88" s="40"/>
      <c r="C88" s="54"/>
    </row>
    <row r="89" spans="2:3" ht="12.75">
      <c r="B89" s="40"/>
      <c r="C89" s="54"/>
    </row>
    <row r="90" spans="2:3" ht="12.75">
      <c r="B90" s="40"/>
      <c r="C90" s="54"/>
    </row>
    <row r="91" spans="2:3" ht="12.75">
      <c r="B91" s="40"/>
      <c r="C91" s="54"/>
    </row>
    <row r="92" spans="2:3" ht="12.75">
      <c r="B92" s="40"/>
      <c r="C92" s="54"/>
    </row>
    <row r="93" spans="2:3" ht="12.75">
      <c r="B93" s="40"/>
      <c r="C93" s="54"/>
    </row>
    <row r="94" spans="2:3" ht="12.75">
      <c r="B94" s="40"/>
      <c r="C94" s="54"/>
    </row>
    <row r="95" spans="2:3" ht="12.75">
      <c r="B95" s="40"/>
      <c r="C95" s="54"/>
    </row>
    <row r="96" spans="2:3" ht="12.75">
      <c r="B96" s="40"/>
      <c r="C96" s="54"/>
    </row>
    <row r="97" spans="2:3" ht="12.75">
      <c r="B97" s="40"/>
      <c r="C97" s="54"/>
    </row>
    <row r="98" spans="2:3" ht="12.75">
      <c r="B98" s="40"/>
      <c r="C98" s="54"/>
    </row>
    <row r="99" spans="2:3" ht="12.75">
      <c r="B99" s="40"/>
      <c r="C99" s="54"/>
    </row>
    <row r="100" spans="2:3" ht="12.75">
      <c r="B100" s="40"/>
      <c r="C100" s="54"/>
    </row>
    <row r="101" spans="2:3" ht="12.75">
      <c r="B101" s="40"/>
      <c r="C101" s="54"/>
    </row>
    <row r="102" spans="2:3" ht="12.75">
      <c r="B102" s="40"/>
      <c r="C102" s="54"/>
    </row>
    <row r="103" spans="2:3" ht="12.75">
      <c r="B103" s="40"/>
      <c r="C103" s="54"/>
    </row>
    <row r="104" spans="2:3" ht="12.75">
      <c r="B104" s="40"/>
      <c r="C104" s="54"/>
    </row>
    <row r="105" spans="2:3" ht="12.75">
      <c r="B105" s="40"/>
      <c r="C105" s="54"/>
    </row>
    <row r="106" spans="2:3" ht="12.75">
      <c r="B106" s="40"/>
      <c r="C106" s="54"/>
    </row>
    <row r="107" spans="2:3" ht="12.75">
      <c r="B107" s="40"/>
      <c r="C107" s="54"/>
    </row>
    <row r="108" spans="2:3" ht="12.75">
      <c r="B108" s="40"/>
      <c r="C108" s="54"/>
    </row>
    <row r="109" spans="2:3" ht="12.75">
      <c r="B109" s="40"/>
      <c r="C109" s="54"/>
    </row>
    <row r="110" spans="2:3" ht="12.75">
      <c r="B110" s="40"/>
      <c r="C110" s="54"/>
    </row>
    <row r="111" spans="2:3" ht="12.75">
      <c r="B111" s="40"/>
      <c r="C111" s="54"/>
    </row>
    <row r="112" spans="2:3" ht="12.75">
      <c r="B112" s="40"/>
      <c r="C112" s="54"/>
    </row>
    <row r="113" spans="2:3" ht="12.75">
      <c r="B113" s="40"/>
      <c r="C113" s="54"/>
    </row>
    <row r="114" spans="2:3" ht="12.75">
      <c r="B114" s="40"/>
      <c r="C114" s="54"/>
    </row>
    <row r="115" spans="2:3" ht="12.75">
      <c r="B115" s="40"/>
      <c r="C115" s="54"/>
    </row>
    <row r="116" spans="2:3" ht="12.75">
      <c r="B116" s="40"/>
      <c r="C116" s="54"/>
    </row>
    <row r="117" spans="2:3" ht="12.75">
      <c r="B117" s="40"/>
      <c r="C117" s="54"/>
    </row>
    <row r="118" spans="2:3" ht="12.75">
      <c r="B118" s="40"/>
      <c r="C118" s="54"/>
    </row>
    <row r="119" spans="2:3" ht="12.75">
      <c r="B119" s="40"/>
      <c r="C119" s="54"/>
    </row>
    <row r="120" ht="12.75">
      <c r="B120" s="40"/>
    </row>
    <row r="121" ht="12.75">
      <c r="B121" s="40"/>
    </row>
    <row r="122" ht="12.75">
      <c r="B122" s="40"/>
    </row>
    <row r="123" ht="12.75">
      <c r="B123" s="40"/>
    </row>
    <row r="124" ht="12.75">
      <c r="B124" s="40"/>
    </row>
    <row r="125" ht="12.75">
      <c r="B125" s="40"/>
    </row>
    <row r="126" ht="12.75">
      <c r="B126" s="40"/>
    </row>
    <row r="127" ht="12.75">
      <c r="B127" s="40"/>
    </row>
    <row r="128" ht="12.75">
      <c r="B128" s="40"/>
    </row>
    <row r="129" ht="12.75">
      <c r="B129" s="40"/>
    </row>
    <row r="130" ht="12.75">
      <c r="B130" s="40"/>
    </row>
    <row r="131" ht="12.75">
      <c r="B131" s="40"/>
    </row>
    <row r="132" ht="12.75">
      <c r="B132" s="40"/>
    </row>
    <row r="133" ht="12.75">
      <c r="B133" s="40"/>
    </row>
    <row r="134" ht="12.75">
      <c r="B134" s="40"/>
    </row>
    <row r="135" ht="12.75">
      <c r="B135" s="40"/>
    </row>
    <row r="136" ht="12.75">
      <c r="B136" s="40"/>
    </row>
    <row r="137" ht="12.75">
      <c r="B137" s="40"/>
    </row>
    <row r="138" ht="12.75">
      <c r="B138" s="40"/>
    </row>
    <row r="139" ht="12.75">
      <c r="B139" s="40"/>
    </row>
    <row r="140" ht="12.75">
      <c r="B140" s="40"/>
    </row>
    <row r="141" ht="12.75">
      <c r="B141" s="40"/>
    </row>
    <row r="142" ht="12.75">
      <c r="B142" s="40"/>
    </row>
    <row r="143" ht="12.75">
      <c r="B143" s="40"/>
    </row>
    <row r="144" ht="12.75">
      <c r="B144" s="40"/>
    </row>
    <row r="145" ht="12.75">
      <c r="B145" s="40"/>
    </row>
    <row r="146" ht="12.75">
      <c r="B146" s="40"/>
    </row>
    <row r="147" ht="12.75">
      <c r="B147" s="40"/>
    </row>
    <row r="148" ht="12.75">
      <c r="B148" s="40"/>
    </row>
    <row r="149" ht="12.75">
      <c r="B149" s="40"/>
    </row>
    <row r="150" ht="12.75">
      <c r="B150" s="40"/>
    </row>
    <row r="151" ht="12.75">
      <c r="B151" s="40"/>
    </row>
    <row r="152" ht="12.75">
      <c r="B152" s="40"/>
    </row>
    <row r="153" ht="12.75">
      <c r="B153" s="40"/>
    </row>
    <row r="154" ht="12.75">
      <c r="B154" s="40"/>
    </row>
    <row r="155" ht="12.75">
      <c r="B155" s="40"/>
    </row>
    <row r="156" ht="12.75">
      <c r="B156" s="40"/>
    </row>
    <row r="157" ht="12.75">
      <c r="B157" s="40"/>
    </row>
    <row r="158" ht="12.75">
      <c r="B158" s="40"/>
    </row>
    <row r="159" ht="12.75">
      <c r="B159" s="40"/>
    </row>
    <row r="160" ht="12.75">
      <c r="B160" s="40"/>
    </row>
    <row r="161" ht="12.75">
      <c r="B161" s="40"/>
    </row>
    <row r="162" ht="12.75">
      <c r="B162" s="40"/>
    </row>
    <row r="163" ht="12.75">
      <c r="B163" s="40"/>
    </row>
    <row r="164" ht="12.75">
      <c r="B164" s="40"/>
    </row>
    <row r="165" ht="12.75">
      <c r="B165" s="40"/>
    </row>
    <row r="166" ht="12.75">
      <c r="B166" s="40"/>
    </row>
    <row r="167" ht="12.75">
      <c r="B167" s="40"/>
    </row>
    <row r="168" ht="12.75">
      <c r="B168" s="40"/>
    </row>
    <row r="169" ht="12.75">
      <c r="B169" s="40"/>
    </row>
    <row r="170" ht="12.75">
      <c r="B170" s="40"/>
    </row>
    <row r="171" ht="12.75">
      <c r="B171" s="40"/>
    </row>
    <row r="172" ht="12.75">
      <c r="B172" s="40"/>
    </row>
    <row r="173" ht="12.75">
      <c r="B173" s="40"/>
    </row>
    <row r="174" ht="12.75">
      <c r="B174" s="40"/>
    </row>
    <row r="175" ht="12.75">
      <c r="B175" s="40"/>
    </row>
    <row r="176" ht="12.75">
      <c r="B176" s="40"/>
    </row>
    <row r="177" ht="12.75">
      <c r="B177" s="40"/>
    </row>
    <row r="178" ht="12.75">
      <c r="B178" s="40"/>
    </row>
    <row r="179" ht="12.75">
      <c r="B179" s="40"/>
    </row>
    <row r="180" ht="12.75">
      <c r="B180" s="40"/>
    </row>
    <row r="181" ht="12.75">
      <c r="B181" s="40"/>
    </row>
    <row r="182" ht="12.75">
      <c r="B182" s="40"/>
    </row>
    <row r="183" ht="12.75">
      <c r="B183" s="40"/>
    </row>
    <row r="184" ht="12.75">
      <c r="B184" s="40"/>
    </row>
    <row r="185" ht="12.75">
      <c r="B185" s="40"/>
    </row>
    <row r="186" ht="12.75">
      <c r="B186" s="40"/>
    </row>
    <row r="187" ht="12.75">
      <c r="B187" s="40"/>
    </row>
    <row r="188" ht="12.75">
      <c r="B188" s="40"/>
    </row>
    <row r="189" ht="12.75">
      <c r="B189" s="40"/>
    </row>
    <row r="190" ht="12.75">
      <c r="B190" s="40"/>
    </row>
    <row r="191" ht="12.75">
      <c r="B191" s="40"/>
    </row>
    <row r="192" ht="12.75">
      <c r="B192" s="40"/>
    </row>
    <row r="193" ht="12.75">
      <c r="B193" s="40"/>
    </row>
    <row r="194" ht="12.75">
      <c r="B194" s="40"/>
    </row>
    <row r="195" ht="12.75">
      <c r="B195" s="40"/>
    </row>
    <row r="196" ht="12.75">
      <c r="B196" s="40"/>
    </row>
    <row r="197" ht="12.75">
      <c r="B197" s="40"/>
    </row>
    <row r="198" ht="12.75">
      <c r="B198" s="40"/>
    </row>
    <row r="199" ht="12.75">
      <c r="B199" s="40"/>
    </row>
    <row r="200" ht="12.75">
      <c r="B200" s="40"/>
    </row>
    <row r="201" ht="12.75">
      <c r="B201" s="40"/>
    </row>
    <row r="202" ht="12.75">
      <c r="B202" s="40"/>
    </row>
    <row r="203" ht="12.75">
      <c r="B203" s="40"/>
    </row>
    <row r="204" ht="12.75">
      <c r="B204" s="40"/>
    </row>
    <row r="205" ht="12.75">
      <c r="B205" s="40"/>
    </row>
    <row r="206" ht="12.75">
      <c r="B206" s="40"/>
    </row>
    <row r="207" ht="12.75">
      <c r="B207" s="40"/>
    </row>
    <row r="208" ht="12.75">
      <c r="B208" s="40"/>
    </row>
    <row r="209" ht="12.75">
      <c r="B209" s="40"/>
    </row>
    <row r="210" ht="12.75">
      <c r="B210" s="40"/>
    </row>
    <row r="211" ht="12.75">
      <c r="B211" s="40"/>
    </row>
    <row r="212" ht="12.75">
      <c r="B212" s="40"/>
    </row>
    <row r="213" ht="12.75">
      <c r="B213" s="40"/>
    </row>
    <row r="214" ht="12.75">
      <c r="B214" s="40"/>
    </row>
    <row r="215" ht="12.75">
      <c r="B215" s="40"/>
    </row>
    <row r="216" ht="12.75">
      <c r="B216" s="40"/>
    </row>
    <row r="217" ht="12.75">
      <c r="B217" s="40"/>
    </row>
    <row r="218" ht="12.75">
      <c r="B218" s="40"/>
    </row>
    <row r="219" ht="12.75">
      <c r="B219" s="40"/>
    </row>
    <row r="220" ht="12.75">
      <c r="B220" s="40"/>
    </row>
    <row r="221" ht="12.75">
      <c r="B221" s="40"/>
    </row>
    <row r="222" ht="12.75">
      <c r="B222" s="40"/>
    </row>
    <row r="223" ht="12.75">
      <c r="B223" s="40"/>
    </row>
    <row r="224" ht="12.75">
      <c r="B224" s="40"/>
    </row>
    <row r="225" ht="12.75">
      <c r="B225" s="40"/>
    </row>
    <row r="226" ht="12.75">
      <c r="B226" s="40"/>
    </row>
    <row r="227" ht="12.75">
      <c r="B227" s="40"/>
    </row>
    <row r="228" ht="12.75">
      <c r="B228" s="40"/>
    </row>
    <row r="229" ht="12.75">
      <c r="B229" s="40"/>
    </row>
    <row r="230" ht="12.75">
      <c r="B230" s="40"/>
    </row>
    <row r="231" ht="12.75">
      <c r="B231" s="40"/>
    </row>
    <row r="232" ht="12.75">
      <c r="B232" s="40"/>
    </row>
    <row r="233" ht="12.75">
      <c r="B233" s="40"/>
    </row>
    <row r="234" ht="12.75">
      <c r="B234" s="40"/>
    </row>
    <row r="235" ht="12.75">
      <c r="B235" s="40"/>
    </row>
    <row r="236" ht="12.75">
      <c r="B236" s="40"/>
    </row>
    <row r="237" ht="12.75">
      <c r="B237" s="40"/>
    </row>
    <row r="238" ht="12.75">
      <c r="B238" s="40"/>
    </row>
    <row r="239" ht="12.75">
      <c r="B239" s="40"/>
    </row>
    <row r="240" ht="12.75">
      <c r="B240" s="40"/>
    </row>
    <row r="241" ht="12.75">
      <c r="B241" s="40"/>
    </row>
    <row r="242" ht="12.75">
      <c r="B242" s="40"/>
    </row>
    <row r="243" ht="12.75">
      <c r="B243" s="40"/>
    </row>
    <row r="244" ht="12.75">
      <c r="B244" s="40"/>
    </row>
    <row r="245" ht="12.75">
      <c r="B245" s="40"/>
    </row>
    <row r="246" ht="12.75">
      <c r="B246" s="40"/>
    </row>
    <row r="247" ht="12.75">
      <c r="B247" s="40"/>
    </row>
    <row r="248" ht="12.75">
      <c r="B248" s="40"/>
    </row>
    <row r="249" ht="12.75">
      <c r="B249" s="40"/>
    </row>
    <row r="250" ht="12.75">
      <c r="B250" s="40"/>
    </row>
    <row r="251" ht="12.75">
      <c r="B251" s="40"/>
    </row>
    <row r="252" ht="12.75">
      <c r="B252" s="40"/>
    </row>
    <row r="253" ht="12.75">
      <c r="B253" s="40"/>
    </row>
    <row r="254" ht="12.75">
      <c r="B254" s="40"/>
    </row>
    <row r="255" ht="12.75">
      <c r="B255" s="40"/>
    </row>
    <row r="256" ht="12.75">
      <c r="B256" s="40"/>
    </row>
    <row r="257" ht="12.75">
      <c r="B257" s="40"/>
    </row>
    <row r="258" ht="12.75">
      <c r="B258" s="40"/>
    </row>
    <row r="259" ht="12.75">
      <c r="B259" s="40"/>
    </row>
    <row r="260" ht="12.75">
      <c r="B260" s="40"/>
    </row>
    <row r="261" ht="12.75">
      <c r="B261" s="40"/>
    </row>
    <row r="262" ht="12.75">
      <c r="B262" s="40"/>
    </row>
    <row r="263" ht="12.75">
      <c r="B263" s="40"/>
    </row>
    <row r="264" ht="12.75">
      <c r="B264" s="40"/>
    </row>
    <row r="265" ht="12.75">
      <c r="B265" s="40"/>
    </row>
    <row r="266" ht="12.75">
      <c r="B266" s="40"/>
    </row>
    <row r="267" ht="12.75">
      <c r="B267" s="40"/>
    </row>
    <row r="268" ht="12.75">
      <c r="B268" s="40"/>
    </row>
    <row r="269" ht="12.75">
      <c r="B269" s="40"/>
    </row>
    <row r="270" ht="12.75">
      <c r="B270" s="40"/>
    </row>
    <row r="271" ht="12.75">
      <c r="B271" s="40"/>
    </row>
    <row r="272" ht="12.75">
      <c r="B272" s="40"/>
    </row>
    <row r="273" ht="12.75">
      <c r="B273" s="40"/>
    </row>
    <row r="274" ht="12.75">
      <c r="B274" s="40"/>
    </row>
    <row r="275" ht="12.75">
      <c r="B275" s="40"/>
    </row>
    <row r="276" ht="12.75">
      <c r="B276" s="40"/>
    </row>
    <row r="277" ht="12.75">
      <c r="B277" s="40"/>
    </row>
    <row r="278" ht="12.75">
      <c r="B278" s="40"/>
    </row>
    <row r="279" ht="12.75">
      <c r="B279" s="40"/>
    </row>
    <row r="280" ht="12.75">
      <c r="B280" s="40"/>
    </row>
    <row r="281" ht="12.75">
      <c r="B281" s="40"/>
    </row>
    <row r="282" ht="12.75">
      <c r="B282" s="40"/>
    </row>
    <row r="283" ht="12.75">
      <c r="B283" s="40"/>
    </row>
    <row r="284" ht="12.75">
      <c r="B284" s="40"/>
    </row>
    <row r="285" ht="12.75">
      <c r="B285" s="40"/>
    </row>
    <row r="286" ht="12.75">
      <c r="B286" s="40"/>
    </row>
    <row r="287" ht="12.75">
      <c r="B287" s="40"/>
    </row>
    <row r="288" ht="12.75">
      <c r="B288" s="40"/>
    </row>
    <row r="289" ht="12.75">
      <c r="B289" s="40"/>
    </row>
    <row r="290" ht="12.75">
      <c r="B290" s="40"/>
    </row>
  </sheetData>
  <sheetProtection password="C1DA" sheet="1" objects="1" scenarios="1" selectLockedCells="1"/>
  <mergeCells count="8">
    <mergeCell ref="C14:U14"/>
    <mergeCell ref="W14:AK14"/>
    <mergeCell ref="B2:AL2"/>
    <mergeCell ref="B3:AL3"/>
    <mergeCell ref="B6:AL6"/>
    <mergeCell ref="F9:V9"/>
    <mergeCell ref="F10:V10"/>
    <mergeCell ref="F11:J11"/>
  </mergeCells>
  <conditionalFormatting sqref="C34:C119">
    <cfRule type="expression" priority="1" dxfId="68" stopIfTrue="1">
      <formula>$E34&lt;&gt;$H34</formula>
    </cfRule>
  </conditionalFormatting>
  <conditionalFormatting sqref="F11:J11 F9:V10">
    <cfRule type="cellIs" priority="2" dxfId="64" operator="equal" stopIfTrue="1">
      <formula>""</formula>
    </cfRule>
  </conditionalFormatting>
  <conditionalFormatting sqref="B8 A7:A21 B12:B16 C9:C11">
    <cfRule type="expression" priority="3" dxfId="86" stopIfTrue="1">
      <formula>OR(XFD6&gt;0,XFD6&lt;0)</formula>
    </cfRule>
  </conditionalFormatting>
  <conditionalFormatting sqref="B7">
    <cfRule type="expression" priority="4" dxfId="68" stopIfTrue="1">
      <formula>(A6&lt;&gt;0)</formula>
    </cfRule>
  </conditionalFormatting>
  <dataValidations count="1">
    <dataValidation type="whole" allowBlank="1" showErrorMessage="1" errorTitle="Aplicativo de Informações" error="Insira o telefone no formato DDD+99999999" sqref="F11:J11">
      <formula1>0</formula1>
      <formula2>9999999999</formula2>
    </dataValidation>
  </dataValidations>
  <printOptions horizontalCentered="1"/>
  <pageMargins left="0.39375" right="0.39375" top="0.39375" bottom="0.39375" header="0.5118110236220472" footer="0.5118110236220472"/>
  <pageSetup fitToHeight="1" fitToWidth="1"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8">
    <tabColor indexed="56"/>
  </sheetPr>
  <dimension ref="A1:I27"/>
  <sheetViews>
    <sheetView showGridLines="0" zoomScale="85" zoomScaleNormal="85" workbookViewId="0" topLeftCell="A1">
      <selection activeCell="D23" sqref="D23"/>
    </sheetView>
  </sheetViews>
  <sheetFormatPr defaultColWidth="9.33203125" defaultRowHeight="12.75"/>
  <cols>
    <col min="1" max="1" width="32" style="40" customWidth="1"/>
    <col min="2" max="2" width="20" style="40" customWidth="1"/>
    <col min="3" max="3" width="115.5" style="40" customWidth="1"/>
    <col min="4" max="4" width="27" style="40" customWidth="1"/>
    <col min="5" max="16384" width="9.33203125" style="40" customWidth="1"/>
  </cols>
  <sheetData>
    <row r="1" spans="2:8" s="46" customFormat="1" ht="15.6">
      <c r="B1" s="45"/>
      <c r="D1" s="47"/>
      <c r="E1" s="48"/>
      <c r="F1" s="1"/>
      <c r="G1" s="6"/>
      <c r="H1" s="1"/>
    </row>
    <row r="2" spans="2:9"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55"/>
      <c r="F2" s="55"/>
      <c r="G2" s="55"/>
      <c r="H2" s="1"/>
      <c r="I2" s="1"/>
    </row>
    <row r="3" spans="2:9" s="49" customFormat="1" ht="17.4">
      <c r="B3" s="232" t="str">
        <f>IF(SUM!$G$3="","",IF(SUM!$G$3="RECIFE","CIDADE DO RECIFE","MUNICÍPIO DE "&amp;UPPER(SUM!G3)))</f>
        <v>MUNICÍPIO DE IGUARACY</v>
      </c>
      <c r="C3" s="232"/>
      <c r="D3" s="232"/>
      <c r="E3" s="56"/>
      <c r="F3" s="56"/>
      <c r="G3" s="56"/>
      <c r="H3" s="57"/>
      <c r="I3" s="57"/>
    </row>
    <row r="4" spans="1:9" s="49" customFormat="1" ht="17.4">
      <c r="A4" s="56"/>
      <c r="B4" s="56"/>
      <c r="C4" s="56"/>
      <c r="D4" s="56"/>
      <c r="E4" s="56"/>
      <c r="F4" s="56"/>
      <c r="G4" s="56"/>
      <c r="H4" s="57"/>
      <c r="I4" s="57"/>
    </row>
    <row r="5" spans="1:9" s="49" customFormat="1" ht="15.75" customHeight="1">
      <c r="A5" s="56"/>
      <c r="B5" s="56"/>
      <c r="C5" s="56"/>
      <c r="D5" s="56"/>
      <c r="E5" s="56"/>
      <c r="F5" s="56"/>
      <c r="G5" s="56"/>
      <c r="H5" s="57"/>
      <c r="I5" s="57"/>
    </row>
    <row r="6" spans="2:8" s="1" customFormat="1" ht="15.6">
      <c r="B6" s="58"/>
      <c r="C6" s="58" t="str">
        <f>""</f>
        <v/>
      </c>
      <c r="F6" s="59"/>
      <c r="H6" s="6"/>
    </row>
    <row r="7" spans="1:8" s="1" customFormat="1" ht="17.4">
      <c r="A7" s="6"/>
      <c r="B7" s="233" t="str">
        <f>UPPER(MENU!B12)</f>
        <v>02 RECEITA ESTIMADA E DESPESA FIXADA</v>
      </c>
      <c r="C7" s="233"/>
      <c r="D7" s="233"/>
      <c r="H7" s="6"/>
    </row>
    <row r="8" spans="1:8" s="1" customFormat="1" ht="15.6">
      <c r="A8" s="6"/>
      <c r="D8" s="59"/>
      <c r="H8" s="6"/>
    </row>
    <row r="9" spans="1:8" s="1" customFormat="1" ht="15.6">
      <c r="A9" s="60"/>
      <c r="B9" s="61" t="s">
        <v>2897</v>
      </c>
      <c r="C9" s="62"/>
      <c r="D9" s="63" t="s">
        <v>2898</v>
      </c>
      <c r="H9" s="6"/>
    </row>
    <row r="10" spans="2:6" s="10" customFormat="1" ht="15.6">
      <c r="B10" s="64"/>
      <c r="D10" s="65"/>
      <c r="E10" s="66"/>
      <c r="F10" s="66"/>
    </row>
    <row r="11" spans="2:6" s="10" customFormat="1" ht="15.6">
      <c r="B11" s="10" t="s">
        <v>2899</v>
      </c>
      <c r="D11" s="67">
        <f>SUM(D12:D15)</f>
        <v>46062000</v>
      </c>
      <c r="E11" s="66"/>
      <c r="F11" s="66"/>
    </row>
    <row r="12" spans="2:6" s="10" customFormat="1" ht="15.6">
      <c r="B12" s="68" t="s">
        <v>2900</v>
      </c>
      <c r="D12" s="69">
        <v>25547500</v>
      </c>
      <c r="E12" s="66"/>
      <c r="F12" s="66"/>
    </row>
    <row r="13" spans="2:6" s="10" customFormat="1" ht="15.6">
      <c r="B13" s="68" t="s">
        <v>1076</v>
      </c>
      <c r="D13" s="69">
        <v>11631000</v>
      </c>
      <c r="E13" s="66"/>
      <c r="F13" s="66"/>
    </row>
    <row r="14" spans="2:6" s="10" customFormat="1" ht="15.6">
      <c r="B14" s="68" t="s">
        <v>1080</v>
      </c>
      <c r="D14" s="69">
        <v>2583500</v>
      </c>
      <c r="E14" s="66"/>
      <c r="F14" s="66"/>
    </row>
    <row r="15" spans="1:4" ht="15.6">
      <c r="A15" s="10"/>
      <c r="B15" s="68" t="s">
        <v>1084</v>
      </c>
      <c r="D15" s="69">
        <v>6300000</v>
      </c>
    </row>
    <row r="16" ht="15.6">
      <c r="B16" s="10"/>
    </row>
    <row r="17" spans="2:4" ht="15.6">
      <c r="B17" s="10" t="s">
        <v>2901</v>
      </c>
      <c r="C17" s="10"/>
      <c r="D17" s="70">
        <f>SUM(D18:D20)</f>
        <v>25341927.32</v>
      </c>
    </row>
    <row r="18" spans="2:4" ht="15.6">
      <c r="B18" s="10" t="s">
        <v>1094</v>
      </c>
      <c r="C18" s="10"/>
      <c r="D18" s="69">
        <v>25341927.32</v>
      </c>
    </row>
    <row r="19" spans="2:4" ht="15.6">
      <c r="B19" s="10" t="s">
        <v>1099</v>
      </c>
      <c r="C19" s="10"/>
      <c r="D19" s="69">
        <v>0</v>
      </c>
    </row>
    <row r="20" spans="2:4" ht="15.6">
      <c r="B20" s="10" t="s">
        <v>1104</v>
      </c>
      <c r="C20" s="10"/>
      <c r="D20" s="69">
        <v>0</v>
      </c>
    </row>
    <row r="21" spans="2:4" ht="15.6">
      <c r="B21" s="10"/>
      <c r="C21" s="10"/>
      <c r="D21" s="10"/>
    </row>
    <row r="22" spans="2:4" ht="15.6">
      <c r="B22" s="10" t="s">
        <v>1108</v>
      </c>
      <c r="C22" s="10"/>
      <c r="D22" s="69">
        <v>11114233.9</v>
      </c>
    </row>
    <row r="23" spans="2:4" ht="15.6">
      <c r="B23" s="10" t="s">
        <v>1112</v>
      </c>
      <c r="C23" s="10"/>
      <c r="D23" s="69">
        <v>0</v>
      </c>
    </row>
    <row r="24" spans="2:4" ht="15.6">
      <c r="B24" s="10" t="s">
        <v>1117</v>
      </c>
      <c r="C24" s="10"/>
      <c r="D24" s="69">
        <v>0</v>
      </c>
    </row>
    <row r="25" spans="2:4" ht="15.6">
      <c r="B25" s="10"/>
      <c r="C25" s="10"/>
      <c r="D25" s="10"/>
    </row>
    <row r="26" spans="2:4" ht="15.6">
      <c r="B26" s="10"/>
      <c r="C26" s="10"/>
      <c r="D26" s="10"/>
    </row>
    <row r="27" spans="2:4" ht="15.6">
      <c r="B27" s="10"/>
      <c r="C27" s="10"/>
      <c r="D27" s="10"/>
    </row>
  </sheetData>
  <sheetProtection password="C1DA" sheet="1" objects="1" scenarios="1" selectLockedCells="1"/>
  <mergeCells count="3">
    <mergeCell ref="B2:D2"/>
    <mergeCell ref="B3:D3"/>
    <mergeCell ref="B7:D7"/>
  </mergeCells>
  <conditionalFormatting sqref="D10">
    <cfRule type="expression" priority="1" dxfId="68" stopIfTrue="1">
      <formula>$F10&lt;&gt;$I10</formula>
    </cfRule>
  </conditionalFormatting>
  <conditionalFormatting sqref="D17 D12:D15">
    <cfRule type="cellIs" priority="2" dxfId="64" operator="equal" stopIfTrue="1">
      <formula>""</formula>
    </cfRule>
  </conditionalFormatting>
  <conditionalFormatting sqref="D22:D24 D18:D20">
    <cfRule type="cellIs" priority="3" dxfId="64" operator="equal" stopIfTrue="1">
      <formula>""</formula>
    </cfRule>
  </conditionalFormatting>
  <dataValidations count="1">
    <dataValidation type="decimal" operator="lessThan" allowBlank="1" showErrorMessage="1" sqref="D12:D15 D17:D20 D22:D24">
      <formula1>999999999999</formula1>
    </dataValidation>
  </dataValidations>
  <printOptions/>
  <pageMargins left="0.5118055555555556" right="0.5118055555555556" top="0.7875" bottom="0.7875" header="0.5118110236220472" footer="0.5118110236220472"/>
  <pageSetup horizontalDpi="300" verticalDpi="300" orientation="portrait" paperSize="9"/>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4">
    <tabColor indexed="56"/>
  </sheetPr>
  <dimension ref="A1:I527"/>
  <sheetViews>
    <sheetView showGridLines="0" zoomScale="85" zoomScaleNormal="85" workbookViewId="0" topLeftCell="A1">
      <selection activeCell="T311" sqref="T311"/>
    </sheetView>
  </sheetViews>
  <sheetFormatPr defaultColWidth="0" defaultRowHeight="12.75"/>
  <cols>
    <col min="1" max="1" width="42.16015625" style="71" customWidth="1"/>
    <col min="2" max="2" width="21.66015625" style="46" customWidth="1"/>
    <col min="3" max="3" width="106" style="47" customWidth="1"/>
    <col min="4" max="4" width="22.66015625" style="48" customWidth="1"/>
    <col min="5" max="5" width="13.16015625" style="1" customWidth="1"/>
    <col min="6" max="6" width="26" style="6" customWidth="1"/>
    <col min="7" max="7" width="26" style="1" customWidth="1"/>
    <col min="8" max="11" width="9.66015625" style="46" customWidth="1"/>
    <col min="12" max="107" width="9.33203125" style="46" customWidth="1"/>
    <col min="108" max="16384" width="12.83203125" style="46" hidden="1" customWidth="1"/>
  </cols>
  <sheetData>
    <row r="1" spans="1:8" ht="13.2">
      <c r="A1" s="46"/>
      <c r="B1" s="45"/>
      <c r="C1" s="46"/>
      <c r="D1" s="47"/>
      <c r="E1" s="48"/>
      <c r="F1" s="48"/>
      <c r="G1" s="48"/>
      <c r="H1" s="48"/>
    </row>
    <row r="2" spans="1:9" ht="12.75">
      <c r="A2" s="46"/>
      <c r="B2" s="227" t="str">
        <f>"APLICATIVO DE INFORMAÇÕES MUNICIPAIS ESTRUTURADAS "&amp;BDValores!E3&amp;" - PRESTAÇÃO DE CONTAS DO PREFEITO MUNICIPAL"</f>
        <v>APLICATIVO DE INFORMAÇÕES MUNICIPAIS ESTRUTURADAS 2022 - PRESTAÇÃO DE CONTAS DO PREFEITO MUNICIPAL</v>
      </c>
      <c r="C2" s="227"/>
      <c r="D2" s="227"/>
      <c r="E2" s="48"/>
      <c r="F2" s="48"/>
      <c r="G2" s="48"/>
      <c r="H2" s="48"/>
      <c r="I2" s="1"/>
    </row>
    <row r="3" spans="2:9" s="49" customFormat="1" ht="17.4">
      <c r="B3" s="232" t="str">
        <f>IF(SUM!$G$3="","",IF(SUM!$G$3="RECIFE","CIDADE DO RECIFE","MUNICÍPIO DE "&amp;UPPER(SUM!G3)))</f>
        <v>MUNICÍPIO DE IGUARACY</v>
      </c>
      <c r="C3" s="232"/>
      <c r="D3" s="232"/>
      <c r="E3" s="48"/>
      <c r="F3" s="48"/>
      <c r="G3" s="48"/>
      <c r="H3" s="48"/>
      <c r="I3" s="57"/>
    </row>
    <row r="4" spans="1:9" s="49" customFormat="1" ht="17.4">
      <c r="A4" s="56"/>
      <c r="B4" s="56"/>
      <c r="C4" s="56"/>
      <c r="D4" s="56"/>
      <c r="E4" s="48"/>
      <c r="F4" s="48"/>
      <c r="G4" s="48"/>
      <c r="H4" s="48"/>
      <c r="I4" s="57"/>
    </row>
    <row r="5" spans="1:9" s="49" customFormat="1" ht="15.75" customHeight="1">
      <c r="A5" s="56"/>
      <c r="B5" s="56"/>
      <c r="C5" s="56"/>
      <c r="D5" s="56"/>
      <c r="E5" s="48"/>
      <c r="F5" s="48"/>
      <c r="G5" s="48"/>
      <c r="H5" s="48"/>
      <c r="I5" s="57"/>
    </row>
    <row r="6" spans="2:8" s="1" customFormat="1" ht="12.75">
      <c r="B6" s="58"/>
      <c r="C6" s="58" t="str">
        <f>""</f>
        <v/>
      </c>
      <c r="F6" s="59"/>
      <c r="H6" s="6"/>
    </row>
    <row r="7" spans="1:4" ht="21" customHeight="1">
      <c r="A7" s="71" t="str">
        <f aca="true" t="shared" si="0" ref="A7:A70">""</f>
        <v/>
      </c>
      <c r="B7" s="234" t="str">
        <f>UPPER(MENU!B13)</f>
        <v>03 RECEITA ARRECADADA NO EXERCÍCIO</v>
      </c>
      <c r="C7" s="234"/>
      <c r="D7" s="234"/>
    </row>
    <row r="8" spans="1:3" ht="6.75" customHeight="1">
      <c r="A8" s="71" t="str">
        <f t="shared" si="0"/>
        <v/>
      </c>
      <c r="C8" s="46"/>
    </row>
    <row r="9" spans="1:4" ht="12.75" hidden="1">
      <c r="A9" s="71" t="str">
        <f t="shared" si="0"/>
        <v/>
      </c>
      <c r="B9" s="72" t="s">
        <v>2902</v>
      </c>
      <c r="C9" s="72" t="s">
        <v>2897</v>
      </c>
      <c r="D9" s="73" t="s">
        <v>2898</v>
      </c>
    </row>
    <row r="10" spans="1:7" ht="12.75" hidden="1">
      <c r="A10" s="71" t="str">
        <f t="shared" si="0"/>
        <v/>
      </c>
      <c r="B10" s="74"/>
      <c r="C10" s="75"/>
      <c r="D10" s="54"/>
      <c r="F10" s="46"/>
      <c r="G10" s="46"/>
    </row>
    <row r="11" spans="1:4" ht="12.75" hidden="1">
      <c r="A11" s="71" t="str">
        <f t="shared" si="0"/>
        <v/>
      </c>
      <c r="B11" s="76"/>
      <c r="C11" s="76" t="s">
        <v>2903</v>
      </c>
      <c r="D11" s="77">
        <f>D12+D170-D226+D236+D242</f>
        <v>0</v>
      </c>
    </row>
    <row r="12" spans="1:4" ht="12.75" hidden="1">
      <c r="A12" s="71" t="str">
        <f t="shared" si="0"/>
        <v/>
      </c>
      <c r="B12" s="76" t="s">
        <v>2904</v>
      </c>
      <c r="C12" s="76" t="s">
        <v>1150</v>
      </c>
      <c r="D12" s="78">
        <f>SUM(D13,D27,D50,D61,D62,D63,D66,D142)</f>
        <v>0</v>
      </c>
    </row>
    <row r="13" spans="1:4" ht="12.75" hidden="1">
      <c r="A13" s="71" t="str">
        <f t="shared" si="0"/>
        <v/>
      </c>
      <c r="B13" s="79" t="s">
        <v>2905</v>
      </c>
      <c r="C13" s="79" t="s">
        <v>2906</v>
      </c>
      <c r="D13" s="80">
        <f>SUM(D14,D23,D26)</f>
        <v>0</v>
      </c>
    </row>
    <row r="14" spans="1:4" ht="12.75" hidden="1">
      <c r="A14" s="71" t="str">
        <f t="shared" si="0"/>
        <v/>
      </c>
      <c r="B14" s="79" t="s">
        <v>2907</v>
      </c>
      <c r="C14" s="79" t="s">
        <v>2908</v>
      </c>
      <c r="D14" s="80">
        <f>SUM(D15,D21)</f>
        <v>0</v>
      </c>
    </row>
    <row r="15" spans="1:4" ht="12.75" hidden="1">
      <c r="A15" s="71" t="str">
        <f t="shared" si="0"/>
        <v/>
      </c>
      <c r="B15" s="79" t="s">
        <v>2909</v>
      </c>
      <c r="C15" s="79" t="s">
        <v>2910</v>
      </c>
      <c r="D15" s="80">
        <f>SUM(D16:D17,D20)</f>
        <v>0</v>
      </c>
    </row>
    <row r="16" spans="1:5" ht="12.75" hidden="1">
      <c r="A16" s="71" t="str">
        <f t="shared" si="0"/>
        <v/>
      </c>
      <c r="B16" s="79" t="s">
        <v>2911</v>
      </c>
      <c r="C16" s="79" t="s">
        <v>2912</v>
      </c>
      <c r="D16" s="81"/>
      <c r="E16" s="80"/>
    </row>
    <row r="17" spans="1:4" ht="12.75" hidden="1">
      <c r="A17" s="71" t="str">
        <f t="shared" si="0"/>
        <v/>
      </c>
      <c r="B17" s="79" t="s">
        <v>2913</v>
      </c>
      <c r="C17" s="79" t="s">
        <v>2914</v>
      </c>
      <c r="D17" s="80">
        <f>SUM(D18:D19)</f>
        <v>0</v>
      </c>
    </row>
    <row r="18" spans="1:4" ht="12.75" hidden="1">
      <c r="A18" s="71" t="str">
        <f t="shared" si="0"/>
        <v/>
      </c>
      <c r="B18" s="79" t="s">
        <v>2915</v>
      </c>
      <c r="C18" s="79" t="s">
        <v>2916</v>
      </c>
      <c r="D18" s="81"/>
    </row>
    <row r="19" spans="1:4" ht="12.75" hidden="1">
      <c r="A19" s="71" t="str">
        <f t="shared" si="0"/>
        <v/>
      </c>
      <c r="B19" s="79" t="s">
        <v>2917</v>
      </c>
      <c r="C19" s="79" t="s">
        <v>2918</v>
      </c>
      <c r="D19" s="81"/>
    </row>
    <row r="20" spans="1:4" ht="12.75" hidden="1">
      <c r="A20" s="71" t="str">
        <f t="shared" si="0"/>
        <v/>
      </c>
      <c r="B20" s="79" t="s">
        <v>2919</v>
      </c>
      <c r="C20" s="79" t="s">
        <v>2920</v>
      </c>
      <c r="D20" s="81"/>
    </row>
    <row r="21" spans="1:4" ht="12.75" hidden="1">
      <c r="A21" s="71" t="str">
        <f t="shared" si="0"/>
        <v/>
      </c>
      <c r="B21" s="79" t="s">
        <v>2921</v>
      </c>
      <c r="C21" s="79" t="s">
        <v>2922</v>
      </c>
      <c r="D21" s="80">
        <f>D22</f>
        <v>0</v>
      </c>
    </row>
    <row r="22" spans="1:4" ht="12.75" hidden="1">
      <c r="A22" s="71" t="str">
        <f t="shared" si="0"/>
        <v/>
      </c>
      <c r="B22" s="79" t="s">
        <v>2923</v>
      </c>
      <c r="C22" s="79" t="s">
        <v>2924</v>
      </c>
      <c r="D22" s="81"/>
    </row>
    <row r="23" spans="1:4" ht="12.75" hidden="1">
      <c r="A23" s="71" t="str">
        <f t="shared" si="0"/>
        <v/>
      </c>
      <c r="B23" s="79" t="s">
        <v>2925</v>
      </c>
      <c r="C23" s="79" t="s">
        <v>2926</v>
      </c>
      <c r="D23" s="80">
        <f>SUM(D24:D25)</f>
        <v>0</v>
      </c>
    </row>
    <row r="24" spans="1:4" ht="12.75" hidden="1">
      <c r="A24" s="71" t="str">
        <f t="shared" si="0"/>
        <v/>
      </c>
      <c r="B24" s="79" t="s">
        <v>2927</v>
      </c>
      <c r="C24" s="79" t="s">
        <v>2928</v>
      </c>
      <c r="D24" s="81"/>
    </row>
    <row r="25" spans="1:4" ht="12.75" hidden="1">
      <c r="A25" s="71" t="str">
        <f t="shared" si="0"/>
        <v/>
      </c>
      <c r="B25" s="79" t="s">
        <v>2929</v>
      </c>
      <c r="C25" s="79" t="s">
        <v>2930</v>
      </c>
      <c r="D25" s="81"/>
    </row>
    <row r="26" spans="1:4" ht="12.75" hidden="1">
      <c r="A26" s="71" t="str">
        <f t="shared" si="0"/>
        <v/>
      </c>
      <c r="B26" s="79" t="s">
        <v>2931</v>
      </c>
      <c r="C26" s="79" t="s">
        <v>2932</v>
      </c>
      <c r="D26" s="81"/>
    </row>
    <row r="27" spans="1:4" ht="12.75" hidden="1">
      <c r="A27" s="71" t="str">
        <f t="shared" si="0"/>
        <v/>
      </c>
      <c r="B27" s="79" t="s">
        <v>2933</v>
      </c>
      <c r="C27" s="79" t="s">
        <v>2934</v>
      </c>
      <c r="D27" s="80">
        <f>SUM(D28,D47)</f>
        <v>0</v>
      </c>
    </row>
    <row r="28" spans="1:4" ht="12.75" hidden="1">
      <c r="A28" s="71" t="str">
        <f t="shared" si="0"/>
        <v/>
      </c>
      <c r="B28" s="79" t="s">
        <v>2935</v>
      </c>
      <c r="C28" s="79" t="s">
        <v>2936</v>
      </c>
      <c r="D28" s="80">
        <f>SUM(D29,D46)</f>
        <v>0</v>
      </c>
    </row>
    <row r="29" spans="1:4" ht="12.75" hidden="1">
      <c r="A29" s="71" t="str">
        <f t="shared" si="0"/>
        <v/>
      </c>
      <c r="B29" s="79" t="s">
        <v>2937</v>
      </c>
      <c r="C29" s="79" t="s">
        <v>2938</v>
      </c>
      <c r="D29" s="80">
        <f>SUM(D30:D45)</f>
        <v>0</v>
      </c>
    </row>
    <row r="30" spans="1:4" ht="12.75" hidden="1">
      <c r="A30" s="71" t="str">
        <f t="shared" si="0"/>
        <v/>
      </c>
      <c r="B30" s="79" t="s">
        <v>2939</v>
      </c>
      <c r="C30" s="79" t="s">
        <v>2940</v>
      </c>
      <c r="D30" s="81"/>
    </row>
    <row r="31" spans="1:4" ht="12.75" hidden="1">
      <c r="A31" s="71" t="str">
        <f t="shared" si="0"/>
        <v/>
      </c>
      <c r="B31" s="79" t="s">
        <v>2941</v>
      </c>
      <c r="C31" s="79" t="s">
        <v>2942</v>
      </c>
      <c r="D31" s="81"/>
    </row>
    <row r="32" spans="1:4" ht="12.75" hidden="1">
      <c r="A32" s="71" t="str">
        <f t="shared" si="0"/>
        <v/>
      </c>
      <c r="B32" s="79" t="s">
        <v>2943</v>
      </c>
      <c r="C32" s="79" t="s">
        <v>2944</v>
      </c>
      <c r="D32" s="81"/>
    </row>
    <row r="33" spans="1:4" ht="12.75" hidden="1">
      <c r="A33" s="71" t="str">
        <f t="shared" si="0"/>
        <v/>
      </c>
      <c r="B33" s="79" t="s">
        <v>2945</v>
      </c>
      <c r="C33" s="79" t="s">
        <v>2946</v>
      </c>
      <c r="D33" s="81"/>
    </row>
    <row r="34" spans="1:4" ht="12.75" hidden="1">
      <c r="A34" s="71" t="str">
        <f t="shared" si="0"/>
        <v/>
      </c>
      <c r="B34" s="79" t="s">
        <v>2947</v>
      </c>
      <c r="C34" s="79" t="s">
        <v>2948</v>
      </c>
      <c r="D34" s="81"/>
    </row>
    <row r="35" spans="1:4" ht="12.75" hidden="1">
      <c r="A35" s="71" t="str">
        <f t="shared" si="0"/>
        <v/>
      </c>
      <c r="B35" s="79" t="s">
        <v>2949</v>
      </c>
      <c r="C35" s="79" t="s">
        <v>2950</v>
      </c>
      <c r="D35" s="81"/>
    </row>
    <row r="36" spans="1:4" ht="12.75" hidden="1">
      <c r="A36" s="71" t="str">
        <f t="shared" si="0"/>
        <v/>
      </c>
      <c r="B36" s="79" t="s">
        <v>2951</v>
      </c>
      <c r="C36" s="79" t="s">
        <v>2952</v>
      </c>
      <c r="D36" s="81"/>
    </row>
    <row r="37" spans="1:4" ht="12.75" hidden="1">
      <c r="A37" s="71" t="str">
        <f t="shared" si="0"/>
        <v/>
      </c>
      <c r="B37" s="79" t="s">
        <v>2953</v>
      </c>
      <c r="C37" s="79" t="s">
        <v>2954</v>
      </c>
      <c r="D37" s="81"/>
    </row>
    <row r="38" spans="1:4" ht="12.75" hidden="1">
      <c r="A38" s="71" t="str">
        <f t="shared" si="0"/>
        <v/>
      </c>
      <c r="B38" s="79" t="s">
        <v>2955</v>
      </c>
      <c r="C38" s="79" t="s">
        <v>2956</v>
      </c>
      <c r="D38" s="81"/>
    </row>
    <row r="39" spans="1:4" ht="12.75" hidden="1">
      <c r="A39" s="71" t="str">
        <f t="shared" si="0"/>
        <v/>
      </c>
      <c r="B39" s="79" t="s">
        <v>2957</v>
      </c>
      <c r="C39" s="79" t="s">
        <v>2958</v>
      </c>
      <c r="D39" s="81"/>
    </row>
    <row r="40" spans="1:4" ht="12.75" hidden="1">
      <c r="A40" s="71" t="str">
        <f t="shared" si="0"/>
        <v/>
      </c>
      <c r="B40" s="79" t="s">
        <v>2959</v>
      </c>
      <c r="C40" s="79" t="s">
        <v>2960</v>
      </c>
      <c r="D40" s="81"/>
    </row>
    <row r="41" spans="1:4" ht="12.75" hidden="1">
      <c r="A41" s="71" t="str">
        <f t="shared" si="0"/>
        <v/>
      </c>
      <c r="B41" s="79" t="s">
        <v>2961</v>
      </c>
      <c r="C41" s="79" t="s">
        <v>2962</v>
      </c>
      <c r="D41" s="81"/>
    </row>
    <row r="42" spans="1:4" ht="12.75" hidden="1">
      <c r="A42" s="71" t="str">
        <f t="shared" si="0"/>
        <v/>
      </c>
      <c r="B42" s="79" t="s">
        <v>2963</v>
      </c>
      <c r="C42" s="79" t="s">
        <v>2964</v>
      </c>
      <c r="D42" s="81"/>
    </row>
    <row r="43" spans="1:4" ht="12.75" hidden="1">
      <c r="A43" s="71" t="str">
        <f t="shared" si="0"/>
        <v/>
      </c>
      <c r="B43" s="79" t="s">
        <v>2965</v>
      </c>
      <c r="C43" s="79" t="s">
        <v>2966</v>
      </c>
      <c r="D43" s="81"/>
    </row>
    <row r="44" spans="1:4" ht="12.75" hidden="1">
      <c r="A44" s="71" t="str">
        <f t="shared" si="0"/>
        <v/>
      </c>
      <c r="B44" s="79" t="s">
        <v>2967</v>
      </c>
      <c r="C44" s="79" t="s">
        <v>2968</v>
      </c>
      <c r="D44" s="81"/>
    </row>
    <row r="45" spans="1:4" ht="12.75" hidden="1">
      <c r="A45" s="71" t="str">
        <f t="shared" si="0"/>
        <v/>
      </c>
      <c r="B45" s="79" t="s">
        <v>2969</v>
      </c>
      <c r="C45" s="79" t="s">
        <v>2970</v>
      </c>
      <c r="D45" s="81"/>
    </row>
    <row r="46" spans="1:4" ht="12.75" hidden="1">
      <c r="A46" s="71" t="str">
        <f t="shared" si="0"/>
        <v/>
      </c>
      <c r="B46" s="79" t="s">
        <v>2971</v>
      </c>
      <c r="C46" s="79" t="s">
        <v>2972</v>
      </c>
      <c r="D46" s="81"/>
    </row>
    <row r="47" spans="1:4" ht="12.75" hidden="1">
      <c r="A47" s="71" t="str">
        <f t="shared" si="0"/>
        <v/>
      </c>
      <c r="B47" s="79" t="s">
        <v>2973</v>
      </c>
      <c r="C47" s="79" t="s">
        <v>2974</v>
      </c>
      <c r="D47" s="80">
        <f>SUM(D48:D49)</f>
        <v>0</v>
      </c>
    </row>
    <row r="48" spans="1:4" ht="12.75" hidden="1">
      <c r="A48" s="71" t="str">
        <f t="shared" si="0"/>
        <v/>
      </c>
      <c r="B48" s="79" t="s">
        <v>2975</v>
      </c>
      <c r="C48" s="79" t="s">
        <v>2976</v>
      </c>
      <c r="D48" s="81"/>
    </row>
    <row r="49" spans="1:4" ht="12.75" hidden="1">
      <c r="A49" s="71" t="str">
        <f t="shared" si="0"/>
        <v/>
      </c>
      <c r="B49" s="79" t="s">
        <v>2977</v>
      </c>
      <c r="C49" s="79" t="s">
        <v>2978</v>
      </c>
      <c r="D49" s="81"/>
    </row>
    <row r="50" spans="1:4" ht="12.75" hidden="1">
      <c r="A50" s="71" t="str">
        <f t="shared" si="0"/>
        <v/>
      </c>
      <c r="B50" s="79" t="s">
        <v>2979</v>
      </c>
      <c r="C50" s="79" t="s">
        <v>719</v>
      </c>
      <c r="D50" s="80">
        <f>SUM(D51:D52,D58:D60)</f>
        <v>0</v>
      </c>
    </row>
    <row r="51" spans="1:4" ht="12.75" hidden="1">
      <c r="A51" s="71" t="str">
        <f t="shared" si="0"/>
        <v/>
      </c>
      <c r="B51" s="79" t="s">
        <v>2980</v>
      </c>
      <c r="C51" s="79" t="s">
        <v>2981</v>
      </c>
      <c r="D51" s="81"/>
    </row>
    <row r="52" spans="1:4" ht="12.75" hidden="1">
      <c r="A52" s="71" t="str">
        <f t="shared" si="0"/>
        <v/>
      </c>
      <c r="B52" s="79" t="s">
        <v>2982</v>
      </c>
      <c r="C52" s="79" t="s">
        <v>2983</v>
      </c>
      <c r="D52" s="80">
        <f>SUM(D53:D57)</f>
        <v>0</v>
      </c>
    </row>
    <row r="53" spans="1:4" ht="12.75" hidden="1">
      <c r="A53" s="71" t="str">
        <f t="shared" si="0"/>
        <v/>
      </c>
      <c r="B53" s="79" t="s">
        <v>2984</v>
      </c>
      <c r="C53" s="79" t="s">
        <v>2985</v>
      </c>
      <c r="D53" s="81"/>
    </row>
    <row r="54" spans="1:4" ht="12.75" hidden="1">
      <c r="A54" s="71" t="str">
        <f t="shared" si="0"/>
        <v/>
      </c>
      <c r="B54" s="79" t="s">
        <v>2986</v>
      </c>
      <c r="C54" s="79" t="s">
        <v>2987</v>
      </c>
      <c r="D54" s="81"/>
    </row>
    <row r="55" spans="1:4" ht="31.2" hidden="1">
      <c r="A55" s="71" t="str">
        <f t="shared" si="0"/>
        <v/>
      </c>
      <c r="B55" s="79" t="s">
        <v>2988</v>
      </c>
      <c r="C55" s="82" t="s">
        <v>2989</v>
      </c>
      <c r="D55" s="81"/>
    </row>
    <row r="56" spans="1:4" ht="12.75" hidden="1">
      <c r="A56" s="71" t="str">
        <f t="shared" si="0"/>
        <v/>
      </c>
      <c r="B56" s="79" t="s">
        <v>2990</v>
      </c>
      <c r="C56" s="79" t="s">
        <v>2991</v>
      </c>
      <c r="D56" s="81"/>
    </row>
    <row r="57" spans="1:4" ht="12.75" hidden="1">
      <c r="A57" s="71" t="str">
        <f t="shared" si="0"/>
        <v/>
      </c>
      <c r="B57" s="79" t="s">
        <v>2992</v>
      </c>
      <c r="C57" s="79" t="s">
        <v>2993</v>
      </c>
      <c r="D57" s="81"/>
    </row>
    <row r="58" spans="1:4" ht="12.75" hidden="1">
      <c r="A58" s="71" t="str">
        <f t="shared" si="0"/>
        <v/>
      </c>
      <c r="B58" s="79" t="s">
        <v>2994</v>
      </c>
      <c r="C58" s="79" t="s">
        <v>2995</v>
      </c>
      <c r="D58" s="81"/>
    </row>
    <row r="59" spans="1:4" ht="12.75" hidden="1">
      <c r="A59" s="71" t="str">
        <f t="shared" si="0"/>
        <v/>
      </c>
      <c r="B59" s="79" t="s">
        <v>2996</v>
      </c>
      <c r="C59" s="79" t="s">
        <v>2997</v>
      </c>
      <c r="D59" s="81"/>
    </row>
    <row r="60" spans="1:4" ht="12.75" hidden="1">
      <c r="A60" s="71" t="str">
        <f t="shared" si="0"/>
        <v/>
      </c>
      <c r="B60" s="79" t="s">
        <v>2998</v>
      </c>
      <c r="C60" s="79" t="s">
        <v>2999</v>
      </c>
      <c r="D60" s="81"/>
    </row>
    <row r="61" spans="1:4" ht="12.75" hidden="1">
      <c r="A61" s="71" t="str">
        <f t="shared" si="0"/>
        <v/>
      </c>
      <c r="B61" s="79" t="s">
        <v>3000</v>
      </c>
      <c r="C61" s="79" t="s">
        <v>3001</v>
      </c>
      <c r="D61" s="81"/>
    </row>
    <row r="62" spans="1:4" ht="12.75" hidden="1">
      <c r="A62" s="71" t="str">
        <f t="shared" si="0"/>
        <v/>
      </c>
      <c r="B62" s="79" t="s">
        <v>3002</v>
      </c>
      <c r="C62" s="79" t="s">
        <v>3003</v>
      </c>
      <c r="D62" s="81"/>
    </row>
    <row r="63" spans="1:4" ht="12.75" hidden="1">
      <c r="A63" s="71" t="str">
        <f t="shared" si="0"/>
        <v/>
      </c>
      <c r="B63" s="79" t="s">
        <v>3004</v>
      </c>
      <c r="C63" s="79" t="s">
        <v>824</v>
      </c>
      <c r="D63" s="80">
        <f>SUM(D64:D65)</f>
        <v>0</v>
      </c>
    </row>
    <row r="64" spans="1:4" ht="12.75" hidden="1">
      <c r="A64" s="71" t="str">
        <f t="shared" si="0"/>
        <v/>
      </c>
      <c r="B64" s="79" t="s">
        <v>3005</v>
      </c>
      <c r="C64" s="79" t="s">
        <v>3006</v>
      </c>
      <c r="D64" s="81"/>
    </row>
    <row r="65" spans="1:4" ht="12.75" hidden="1">
      <c r="A65" s="71" t="str">
        <f t="shared" si="0"/>
        <v/>
      </c>
      <c r="B65" s="79" t="s">
        <v>3007</v>
      </c>
      <c r="C65" s="79" t="s">
        <v>3008</v>
      </c>
      <c r="D65" s="81"/>
    </row>
    <row r="66" spans="1:4" ht="12.75" hidden="1">
      <c r="A66" s="71" t="str">
        <f t="shared" si="0"/>
        <v/>
      </c>
      <c r="B66" s="79" t="s">
        <v>3009</v>
      </c>
      <c r="C66" s="79" t="s">
        <v>885</v>
      </c>
      <c r="D66" s="80">
        <f>SUM(D67,D116:D119,D137)</f>
        <v>0</v>
      </c>
    </row>
    <row r="67" spans="1:4" ht="12.75" hidden="1">
      <c r="A67" s="71" t="str">
        <f t="shared" si="0"/>
        <v/>
      </c>
      <c r="B67" s="79" t="s">
        <v>3010</v>
      </c>
      <c r="C67" s="79" t="s">
        <v>3011</v>
      </c>
      <c r="D67" s="80">
        <f>SUM(D68,D93,D108,D112)</f>
        <v>0</v>
      </c>
    </row>
    <row r="68" spans="1:4" ht="12.75" hidden="1">
      <c r="A68" s="71" t="str">
        <f t="shared" si="0"/>
        <v/>
      </c>
      <c r="B68" s="79" t="s">
        <v>3012</v>
      </c>
      <c r="C68" s="79" t="s">
        <v>3013</v>
      </c>
      <c r="D68" s="80">
        <f>SUM(D69,D75,D83:D85,D88:D90)</f>
        <v>0</v>
      </c>
    </row>
    <row r="69" spans="1:4" ht="12.75" hidden="1">
      <c r="A69" s="71" t="str">
        <f t="shared" si="0"/>
        <v/>
      </c>
      <c r="B69" s="79" t="s">
        <v>3014</v>
      </c>
      <c r="C69" s="79" t="s">
        <v>3015</v>
      </c>
      <c r="D69" s="80">
        <f>SUM(D70:D74)</f>
        <v>0</v>
      </c>
    </row>
    <row r="70" spans="1:4" ht="12.75" hidden="1">
      <c r="A70" s="71" t="str">
        <f t="shared" si="0"/>
        <v/>
      </c>
      <c r="B70" s="79" t="s">
        <v>3016</v>
      </c>
      <c r="C70" s="79" t="s">
        <v>1917</v>
      </c>
      <c r="D70" s="81"/>
    </row>
    <row r="71" spans="2:4" ht="12.75" hidden="1">
      <c r="B71" s="79" t="s">
        <v>3017</v>
      </c>
      <c r="C71" s="79" t="s">
        <v>1921</v>
      </c>
      <c r="D71" s="81"/>
    </row>
    <row r="72" spans="2:4" ht="12.75" hidden="1">
      <c r="B72" s="79" t="s">
        <v>3018</v>
      </c>
      <c r="C72" s="79" t="s">
        <v>1925</v>
      </c>
      <c r="D72" s="81"/>
    </row>
    <row r="73" spans="1:4" ht="12.75" hidden="1">
      <c r="A73" s="71" t="str">
        <f aca="true" t="shared" si="1" ref="A73:A237">""</f>
        <v/>
      </c>
      <c r="B73" s="79" t="s">
        <v>3019</v>
      </c>
      <c r="C73" s="79" t="s">
        <v>3020</v>
      </c>
      <c r="D73" s="81"/>
    </row>
    <row r="74" spans="1:4" ht="12.75" hidden="1">
      <c r="A74" s="71" t="str">
        <f t="shared" si="1"/>
        <v/>
      </c>
      <c r="B74" s="79" t="s">
        <v>3021</v>
      </c>
      <c r="C74" s="79" t="s">
        <v>3022</v>
      </c>
      <c r="D74" s="81"/>
    </row>
    <row r="75" spans="1:4" ht="12.75" hidden="1">
      <c r="A75" s="71" t="str">
        <f t="shared" si="1"/>
        <v/>
      </c>
      <c r="B75" s="79" t="s">
        <v>3023</v>
      </c>
      <c r="C75" s="79" t="s">
        <v>3024</v>
      </c>
      <c r="D75" s="80">
        <f>SUM(D76:D82)</f>
        <v>0</v>
      </c>
    </row>
    <row r="76" spans="1:4" ht="12.75" hidden="1">
      <c r="A76" s="71" t="str">
        <f t="shared" si="1"/>
        <v/>
      </c>
      <c r="B76" s="79" t="s">
        <v>3025</v>
      </c>
      <c r="C76" s="79" t="s">
        <v>3026</v>
      </c>
      <c r="D76" s="81"/>
    </row>
    <row r="77" spans="1:4" ht="12.75" hidden="1">
      <c r="A77" s="71" t="str">
        <f t="shared" si="1"/>
        <v/>
      </c>
      <c r="B77" s="79" t="s">
        <v>3027</v>
      </c>
      <c r="C77" s="79" t="s">
        <v>3028</v>
      </c>
      <c r="D77" s="81"/>
    </row>
    <row r="78" spans="1:4" ht="12.75" hidden="1">
      <c r="A78" s="71" t="str">
        <f t="shared" si="1"/>
        <v/>
      </c>
      <c r="B78" s="79" t="s">
        <v>3029</v>
      </c>
      <c r="C78" s="79" t="s">
        <v>3030</v>
      </c>
      <c r="D78" s="81"/>
    </row>
    <row r="79" spans="1:4" ht="12.75" hidden="1">
      <c r="A79" s="71" t="str">
        <f t="shared" si="1"/>
        <v/>
      </c>
      <c r="B79" s="79" t="s">
        <v>3031</v>
      </c>
      <c r="C79" s="79" t="s">
        <v>3032</v>
      </c>
      <c r="D79" s="81"/>
    </row>
    <row r="80" spans="1:4" ht="12.75" hidden="1">
      <c r="A80" s="71" t="str">
        <f t="shared" si="1"/>
        <v/>
      </c>
      <c r="B80" s="79" t="s">
        <v>3033</v>
      </c>
      <c r="C80" s="79" t="s">
        <v>3034</v>
      </c>
      <c r="D80" s="81"/>
    </row>
    <row r="81" spans="1:4" ht="12.75" hidden="1">
      <c r="A81" s="71" t="str">
        <f t="shared" si="1"/>
        <v/>
      </c>
      <c r="B81" s="79" t="s">
        <v>3035</v>
      </c>
      <c r="C81" s="79" t="s">
        <v>3036</v>
      </c>
      <c r="D81" s="81"/>
    </row>
    <row r="82" spans="1:4" ht="12.75" hidden="1">
      <c r="A82" s="71" t="str">
        <f t="shared" si="1"/>
        <v/>
      </c>
      <c r="B82" s="79" t="s">
        <v>3037</v>
      </c>
      <c r="C82" s="79" t="s">
        <v>3038</v>
      </c>
      <c r="D82" s="81"/>
    </row>
    <row r="83" spans="1:4" ht="12.75" hidden="1">
      <c r="A83" s="71" t="str">
        <f t="shared" si="1"/>
        <v/>
      </c>
      <c r="B83" s="79" t="s">
        <v>3039</v>
      </c>
      <c r="C83" s="79" t="s">
        <v>3040</v>
      </c>
      <c r="D83" s="81"/>
    </row>
    <row r="84" spans="1:4" ht="12.75" hidden="1">
      <c r="A84" s="71" t="str">
        <f t="shared" si="1"/>
        <v/>
      </c>
      <c r="B84" s="79" t="s">
        <v>3041</v>
      </c>
      <c r="C84" s="79" t="s">
        <v>3042</v>
      </c>
      <c r="D84" s="81"/>
    </row>
    <row r="85" spans="1:4" ht="12.75" hidden="1">
      <c r="A85" s="71" t="str">
        <f t="shared" si="1"/>
        <v/>
      </c>
      <c r="B85" s="79" t="s">
        <v>3043</v>
      </c>
      <c r="C85" s="79" t="s">
        <v>3044</v>
      </c>
      <c r="D85" s="80">
        <f>SUM(D86:D87)</f>
        <v>0</v>
      </c>
    </row>
    <row r="86" spans="1:4" ht="12.75" hidden="1">
      <c r="A86" s="71" t="str">
        <f t="shared" si="1"/>
        <v/>
      </c>
      <c r="B86" s="79" t="s">
        <v>3045</v>
      </c>
      <c r="C86" s="79" t="s">
        <v>3046</v>
      </c>
      <c r="D86" s="81"/>
    </row>
    <row r="87" spans="1:4" ht="12.75" hidden="1">
      <c r="A87" s="71" t="str">
        <f t="shared" si="1"/>
        <v/>
      </c>
      <c r="B87" s="79" t="s">
        <v>3047</v>
      </c>
      <c r="C87" s="79" t="s">
        <v>3048</v>
      </c>
      <c r="D87" s="81"/>
    </row>
    <row r="88" spans="1:4" ht="12.75" hidden="1">
      <c r="A88" s="71" t="str">
        <f t="shared" si="1"/>
        <v/>
      </c>
      <c r="B88" s="79" t="s">
        <v>3049</v>
      </c>
      <c r="C88" s="79" t="s">
        <v>3050</v>
      </c>
      <c r="D88" s="81"/>
    </row>
    <row r="89" spans="1:4" ht="12.75" hidden="1">
      <c r="A89" s="71" t="str">
        <f t="shared" si="1"/>
        <v/>
      </c>
      <c r="B89" s="79" t="s">
        <v>3051</v>
      </c>
      <c r="C89" s="79" t="s">
        <v>3052</v>
      </c>
      <c r="D89" s="81"/>
    </row>
    <row r="90" spans="1:4" ht="12.75" hidden="1">
      <c r="A90" s="71" t="str">
        <f t="shared" si="1"/>
        <v/>
      </c>
      <c r="B90" s="79" t="s">
        <v>3053</v>
      </c>
      <c r="C90" s="79" t="s">
        <v>3054</v>
      </c>
      <c r="D90" s="80">
        <f>SUM(D91:D92)</f>
        <v>0</v>
      </c>
    </row>
    <row r="91" spans="1:4" ht="12.75" hidden="1">
      <c r="A91" s="71" t="str">
        <f t="shared" si="1"/>
        <v/>
      </c>
      <c r="B91" s="79" t="s">
        <v>3055</v>
      </c>
      <c r="C91" s="79" t="s">
        <v>3056</v>
      </c>
      <c r="D91" s="81"/>
    </row>
    <row r="92" spans="1:4" ht="12.75" hidden="1">
      <c r="A92" s="71" t="str">
        <f t="shared" si="1"/>
        <v/>
      </c>
      <c r="B92" s="79" t="s">
        <v>3057</v>
      </c>
      <c r="C92" s="79" t="s">
        <v>3048</v>
      </c>
      <c r="D92" s="81"/>
    </row>
    <row r="93" spans="1:4" ht="12.75" hidden="1">
      <c r="A93" s="71" t="str">
        <f t="shared" si="1"/>
        <v/>
      </c>
      <c r="B93" s="79" t="s">
        <v>3058</v>
      </c>
      <c r="C93" s="79" t="s">
        <v>3059</v>
      </c>
      <c r="D93" s="80">
        <f>SUM(D94,D100,D105:D107)</f>
        <v>0</v>
      </c>
    </row>
    <row r="94" spans="1:4" ht="12.75" hidden="1">
      <c r="A94" s="71" t="str">
        <f t="shared" si="1"/>
        <v/>
      </c>
      <c r="B94" s="79" t="s">
        <v>3060</v>
      </c>
      <c r="C94" s="79" t="s">
        <v>3061</v>
      </c>
      <c r="D94" s="80">
        <f>SUM(D95:D99)</f>
        <v>0</v>
      </c>
    </row>
    <row r="95" spans="1:4" ht="12.75" hidden="1">
      <c r="A95" s="71" t="str">
        <f t="shared" si="1"/>
        <v/>
      </c>
      <c r="B95" s="79" t="s">
        <v>3062</v>
      </c>
      <c r="C95" s="79" t="s">
        <v>3063</v>
      </c>
      <c r="D95" s="81"/>
    </row>
    <row r="96" spans="1:4" ht="12.75" hidden="1">
      <c r="A96" s="71" t="str">
        <f t="shared" si="1"/>
        <v/>
      </c>
      <c r="B96" s="79" t="s">
        <v>3064</v>
      </c>
      <c r="C96" s="79" t="s">
        <v>3065</v>
      </c>
      <c r="D96" s="81"/>
    </row>
    <row r="97" spans="1:4" ht="12.75" hidden="1">
      <c r="A97" s="71" t="str">
        <f t="shared" si="1"/>
        <v/>
      </c>
      <c r="B97" s="79" t="s">
        <v>3066</v>
      </c>
      <c r="C97" s="79" t="s">
        <v>3067</v>
      </c>
      <c r="D97" s="81"/>
    </row>
    <row r="98" spans="1:4" ht="12.75" hidden="1">
      <c r="A98" s="71" t="str">
        <f t="shared" si="1"/>
        <v/>
      </c>
      <c r="B98" s="79" t="s">
        <v>3068</v>
      </c>
      <c r="C98" s="79" t="s">
        <v>3069</v>
      </c>
      <c r="D98" s="81"/>
    </row>
    <row r="99" spans="1:4" ht="12.75" hidden="1">
      <c r="A99" s="71" t="str">
        <f t="shared" si="1"/>
        <v/>
      </c>
      <c r="B99" s="79" t="s">
        <v>3070</v>
      </c>
      <c r="C99" s="79" t="s">
        <v>3071</v>
      </c>
      <c r="D99" s="81"/>
    </row>
    <row r="100" spans="1:4" ht="12.75" hidden="1">
      <c r="A100" s="71" t="str">
        <f t="shared" si="1"/>
        <v/>
      </c>
      <c r="B100" s="79" t="s">
        <v>3072</v>
      </c>
      <c r="C100" s="79" t="s">
        <v>3073</v>
      </c>
      <c r="D100" s="80">
        <f>SUM(D101:D104)</f>
        <v>0</v>
      </c>
    </row>
    <row r="101" spans="1:4" ht="12.75" hidden="1">
      <c r="A101" s="71" t="str">
        <f t="shared" si="1"/>
        <v/>
      </c>
      <c r="B101" s="79" t="s">
        <v>3074</v>
      </c>
      <c r="C101" s="79" t="s">
        <v>3075</v>
      </c>
      <c r="D101" s="81"/>
    </row>
    <row r="102" spans="1:4" ht="12.75" hidden="1">
      <c r="A102" s="71" t="str">
        <f t="shared" si="1"/>
        <v/>
      </c>
      <c r="B102" s="79" t="s">
        <v>3076</v>
      </c>
      <c r="C102" s="79" t="s">
        <v>3077</v>
      </c>
      <c r="D102" s="81"/>
    </row>
    <row r="103" spans="1:4" ht="12.75" hidden="1">
      <c r="A103" s="71" t="str">
        <f t="shared" si="1"/>
        <v/>
      </c>
      <c r="B103" s="79" t="s">
        <v>3078</v>
      </c>
      <c r="C103" s="79" t="s">
        <v>3079</v>
      </c>
      <c r="D103" s="81"/>
    </row>
    <row r="104" spans="1:4" ht="12.75" hidden="1">
      <c r="A104" s="71" t="str">
        <f t="shared" si="1"/>
        <v/>
      </c>
      <c r="B104" s="79" t="s">
        <v>3080</v>
      </c>
      <c r="C104" s="79" t="s">
        <v>3081</v>
      </c>
      <c r="D104" s="81"/>
    </row>
    <row r="105" spans="1:4" ht="12.75" hidden="1">
      <c r="A105" s="71" t="str">
        <f t="shared" si="1"/>
        <v/>
      </c>
      <c r="B105" s="79" t="s">
        <v>3082</v>
      </c>
      <c r="C105" s="79" t="s">
        <v>3083</v>
      </c>
      <c r="D105" s="81"/>
    </row>
    <row r="106" spans="1:4" ht="12.75" hidden="1">
      <c r="A106" s="71" t="str">
        <f t="shared" si="1"/>
        <v/>
      </c>
      <c r="B106" s="79" t="s">
        <v>3084</v>
      </c>
      <c r="C106" s="79" t="s">
        <v>3052</v>
      </c>
      <c r="D106" s="81"/>
    </row>
    <row r="107" spans="1:4" ht="12.75" hidden="1">
      <c r="A107" s="71" t="str">
        <f t="shared" si="1"/>
        <v/>
      </c>
      <c r="B107" s="79" t="s">
        <v>3085</v>
      </c>
      <c r="C107" s="79" t="s">
        <v>3086</v>
      </c>
      <c r="D107" s="81"/>
    </row>
    <row r="108" spans="1:4" ht="12.75" hidden="1">
      <c r="A108" s="71" t="str">
        <f t="shared" si="1"/>
        <v/>
      </c>
      <c r="B108" s="79" t="s">
        <v>3087</v>
      </c>
      <c r="C108" s="79" t="s">
        <v>3088</v>
      </c>
      <c r="D108" s="80">
        <f>SUM(D109:D111)</f>
        <v>0</v>
      </c>
    </row>
    <row r="109" spans="1:4" ht="12.75" hidden="1">
      <c r="A109" s="71" t="str">
        <f t="shared" si="1"/>
        <v/>
      </c>
      <c r="B109" s="79" t="s">
        <v>3089</v>
      </c>
      <c r="C109" s="79" t="s">
        <v>3090</v>
      </c>
      <c r="D109" s="81"/>
    </row>
    <row r="110" spans="1:4" ht="12.75" hidden="1">
      <c r="A110" s="71" t="str">
        <f t="shared" si="1"/>
        <v/>
      </c>
      <c r="B110" s="79" t="s">
        <v>3091</v>
      </c>
      <c r="C110" s="79" t="s">
        <v>3052</v>
      </c>
      <c r="D110" s="81"/>
    </row>
    <row r="111" spans="1:4" ht="12.75" hidden="1">
      <c r="A111" s="71" t="str">
        <f t="shared" si="1"/>
        <v/>
      </c>
      <c r="B111" s="79" t="s">
        <v>3092</v>
      </c>
      <c r="C111" s="79" t="s">
        <v>3093</v>
      </c>
      <c r="D111" s="81"/>
    </row>
    <row r="112" spans="1:4" ht="12.75" hidden="1">
      <c r="A112" s="71" t="str">
        <f t="shared" si="1"/>
        <v/>
      </c>
      <c r="B112" s="79" t="s">
        <v>3094</v>
      </c>
      <c r="C112" s="79" t="s">
        <v>3095</v>
      </c>
      <c r="D112" s="80">
        <f>SUM(D113:D115)</f>
        <v>0</v>
      </c>
    </row>
    <row r="113" spans="1:4" ht="12.75" hidden="1">
      <c r="A113" s="71" t="str">
        <f t="shared" si="1"/>
        <v/>
      </c>
      <c r="B113" s="79" t="s">
        <v>3096</v>
      </c>
      <c r="C113" s="79" t="s">
        <v>3097</v>
      </c>
      <c r="D113" s="81"/>
    </row>
    <row r="114" spans="1:4" ht="12.75" hidden="1">
      <c r="A114" s="71" t="str">
        <f t="shared" si="1"/>
        <v/>
      </c>
      <c r="B114" s="79" t="s">
        <v>3098</v>
      </c>
      <c r="C114" s="79" t="s">
        <v>3099</v>
      </c>
      <c r="D114" s="81"/>
    </row>
    <row r="115" spans="1:4" ht="12.75" hidden="1">
      <c r="A115" s="71" t="str">
        <f t="shared" si="1"/>
        <v/>
      </c>
      <c r="B115" s="79" t="s">
        <v>3100</v>
      </c>
      <c r="C115" s="79" t="s">
        <v>3101</v>
      </c>
      <c r="D115" s="81"/>
    </row>
    <row r="116" spans="1:4" ht="12.75" hidden="1">
      <c r="A116" s="71" t="str">
        <f t="shared" si="1"/>
        <v/>
      </c>
      <c r="B116" s="79" t="s">
        <v>3102</v>
      </c>
      <c r="C116" s="79" t="s">
        <v>3103</v>
      </c>
      <c r="D116" s="81"/>
    </row>
    <row r="117" spans="1:4" ht="12.75" hidden="1">
      <c r="A117" s="71" t="str">
        <f t="shared" si="1"/>
        <v/>
      </c>
      <c r="B117" s="79" t="s">
        <v>3104</v>
      </c>
      <c r="C117" s="79" t="s">
        <v>3105</v>
      </c>
      <c r="D117" s="81"/>
    </row>
    <row r="118" spans="1:4" ht="12.75" hidden="1">
      <c r="A118" s="71" t="str">
        <f t="shared" si="1"/>
        <v/>
      </c>
      <c r="B118" s="79" t="s">
        <v>3106</v>
      </c>
      <c r="C118" s="79" t="s">
        <v>3107</v>
      </c>
      <c r="D118" s="81"/>
    </row>
    <row r="119" spans="1:4" ht="12.75" hidden="1">
      <c r="A119" s="71" t="str">
        <f t="shared" si="1"/>
        <v/>
      </c>
      <c r="B119" s="79" t="s">
        <v>3108</v>
      </c>
      <c r="C119" s="79" t="s">
        <v>3109</v>
      </c>
      <c r="D119" s="80">
        <f>SUM(D120,D127,D131,D135:D136)</f>
        <v>0</v>
      </c>
    </row>
    <row r="120" spans="1:4" ht="12.75" hidden="1">
      <c r="A120" s="71" t="str">
        <f t="shared" si="1"/>
        <v/>
      </c>
      <c r="B120" s="79" t="s">
        <v>3110</v>
      </c>
      <c r="C120" s="79" t="s">
        <v>3111</v>
      </c>
      <c r="D120" s="80">
        <f>SUM(D121:D126)</f>
        <v>0</v>
      </c>
    </row>
    <row r="121" spans="1:4" ht="12.75" hidden="1">
      <c r="A121" s="71" t="str">
        <f t="shared" si="1"/>
        <v/>
      </c>
      <c r="B121" s="79" t="s">
        <v>3112</v>
      </c>
      <c r="C121" s="79" t="s">
        <v>3113</v>
      </c>
      <c r="D121" s="81"/>
    </row>
    <row r="122" spans="1:4" ht="12.75" hidden="1">
      <c r="A122" s="71" t="str">
        <f t="shared" si="1"/>
        <v/>
      </c>
      <c r="B122" s="79" t="s">
        <v>3114</v>
      </c>
      <c r="C122" s="79" t="s">
        <v>3115</v>
      </c>
      <c r="D122" s="81"/>
    </row>
    <row r="123" spans="1:4" ht="12.75" hidden="1">
      <c r="A123" s="71" t="str">
        <f t="shared" si="1"/>
        <v/>
      </c>
      <c r="B123" s="79" t="s">
        <v>3116</v>
      </c>
      <c r="C123" s="79" t="s">
        <v>3117</v>
      </c>
      <c r="D123" s="81"/>
    </row>
    <row r="124" spans="1:4" ht="12.75" hidden="1">
      <c r="A124" s="71" t="str">
        <f t="shared" si="1"/>
        <v/>
      </c>
      <c r="B124" s="79" t="s">
        <v>3118</v>
      </c>
      <c r="C124" s="79" t="s">
        <v>3119</v>
      </c>
      <c r="D124" s="81"/>
    </row>
    <row r="125" spans="1:4" ht="12.75" hidden="1">
      <c r="A125" s="71" t="str">
        <f t="shared" si="1"/>
        <v/>
      </c>
      <c r="B125" s="79" t="s">
        <v>3120</v>
      </c>
      <c r="C125" s="79" t="s">
        <v>3121</v>
      </c>
      <c r="D125" s="81"/>
    </row>
    <row r="126" spans="1:4" ht="12.75" hidden="1">
      <c r="A126" s="71" t="str">
        <f t="shared" si="1"/>
        <v/>
      </c>
      <c r="B126" s="79" t="s">
        <v>3122</v>
      </c>
      <c r="C126" s="79" t="s">
        <v>3123</v>
      </c>
      <c r="D126" s="81"/>
    </row>
    <row r="127" spans="1:4" ht="12.75" hidden="1">
      <c r="A127" s="71" t="str">
        <f t="shared" si="1"/>
        <v/>
      </c>
      <c r="B127" s="79" t="s">
        <v>3124</v>
      </c>
      <c r="C127" s="79" t="s">
        <v>3125</v>
      </c>
      <c r="D127" s="80">
        <f>SUM(D128:D130)</f>
        <v>0</v>
      </c>
    </row>
    <row r="128" spans="1:4" ht="12.75" hidden="1">
      <c r="A128" s="71" t="str">
        <f t="shared" si="1"/>
        <v/>
      </c>
      <c r="B128" s="79" t="s">
        <v>3126</v>
      </c>
      <c r="C128" s="79" t="s">
        <v>3127</v>
      </c>
      <c r="D128" s="81"/>
    </row>
    <row r="129" spans="1:4" ht="12.75" hidden="1">
      <c r="A129" s="71" t="str">
        <f t="shared" si="1"/>
        <v/>
      </c>
      <c r="B129" s="79" t="s">
        <v>3128</v>
      </c>
      <c r="C129" s="79" t="s">
        <v>3115</v>
      </c>
      <c r="D129" s="81"/>
    </row>
    <row r="130" spans="1:4" ht="12.75" hidden="1">
      <c r="A130" s="71" t="str">
        <f t="shared" si="1"/>
        <v/>
      </c>
      <c r="B130" s="79" t="s">
        <v>3129</v>
      </c>
      <c r="C130" s="79" t="s">
        <v>3130</v>
      </c>
      <c r="D130" s="81"/>
    </row>
    <row r="131" spans="1:4" ht="12.75" hidden="1">
      <c r="A131" s="71" t="str">
        <f t="shared" si="1"/>
        <v/>
      </c>
      <c r="B131" s="79" t="s">
        <v>3131</v>
      </c>
      <c r="C131" s="79" t="s">
        <v>3132</v>
      </c>
      <c r="D131" s="80">
        <f>SUM(D132:D134)</f>
        <v>0</v>
      </c>
    </row>
    <row r="132" spans="1:4" ht="12.75" hidden="1">
      <c r="A132" s="71" t="str">
        <f t="shared" si="1"/>
        <v/>
      </c>
      <c r="B132" s="79" t="s">
        <v>3133</v>
      </c>
      <c r="C132" s="79" t="s">
        <v>3127</v>
      </c>
      <c r="D132" s="81"/>
    </row>
    <row r="133" spans="1:4" ht="12.75" hidden="1">
      <c r="A133" s="71" t="str">
        <f t="shared" si="1"/>
        <v/>
      </c>
      <c r="B133" s="79" t="s">
        <v>3134</v>
      </c>
      <c r="C133" s="79" t="s">
        <v>3115</v>
      </c>
      <c r="D133" s="81"/>
    </row>
    <row r="134" spans="1:4" ht="12.75" hidden="1">
      <c r="A134" s="71" t="str">
        <f t="shared" si="1"/>
        <v/>
      </c>
      <c r="B134" s="79" t="s">
        <v>3135</v>
      </c>
      <c r="C134" s="79" t="s">
        <v>3136</v>
      </c>
      <c r="D134" s="81"/>
    </row>
    <row r="135" spans="1:4" ht="12.75" hidden="1">
      <c r="A135" s="71" t="str">
        <f t="shared" si="1"/>
        <v/>
      </c>
      <c r="B135" s="79" t="s">
        <v>3137</v>
      </c>
      <c r="C135" s="79" t="s">
        <v>3138</v>
      </c>
      <c r="D135" s="81"/>
    </row>
    <row r="136" spans="1:4" ht="12.75" hidden="1">
      <c r="A136" s="71" t="str">
        <f t="shared" si="1"/>
        <v/>
      </c>
      <c r="B136" s="79" t="s">
        <v>3139</v>
      </c>
      <c r="C136" s="79" t="s">
        <v>3140</v>
      </c>
      <c r="D136" s="81"/>
    </row>
    <row r="137" spans="1:4" ht="12.75" hidden="1">
      <c r="A137" s="71" t="str">
        <f t="shared" si="1"/>
        <v/>
      </c>
      <c r="B137" s="79" t="s">
        <v>3141</v>
      </c>
      <c r="C137" s="79" t="s">
        <v>3142</v>
      </c>
      <c r="D137" s="80">
        <f>SUM(D138:D141)</f>
        <v>0</v>
      </c>
    </row>
    <row r="138" spans="1:4" ht="12.75" hidden="1">
      <c r="A138" s="71" t="str">
        <f t="shared" si="1"/>
        <v/>
      </c>
      <c r="B138" s="79" t="s">
        <v>3143</v>
      </c>
      <c r="C138" s="79" t="s">
        <v>3144</v>
      </c>
      <c r="D138" s="81"/>
    </row>
    <row r="139" spans="1:4" ht="12.75" hidden="1">
      <c r="A139" s="71" t="str">
        <f t="shared" si="1"/>
        <v/>
      </c>
      <c r="B139" s="79" t="s">
        <v>3145</v>
      </c>
      <c r="C139" s="79" t="s">
        <v>3146</v>
      </c>
      <c r="D139" s="81"/>
    </row>
    <row r="140" spans="1:4" ht="12.75" hidden="1">
      <c r="A140" s="71" t="str">
        <f t="shared" si="1"/>
        <v/>
      </c>
      <c r="B140" s="79" t="s">
        <v>3147</v>
      </c>
      <c r="C140" s="79" t="s">
        <v>3148</v>
      </c>
      <c r="D140" s="81"/>
    </row>
    <row r="141" spans="1:4" ht="12.75" hidden="1">
      <c r="A141" s="71" t="str">
        <f t="shared" si="1"/>
        <v/>
      </c>
      <c r="B141" s="79" t="s">
        <v>3149</v>
      </c>
      <c r="C141" s="79" t="s">
        <v>3150</v>
      </c>
      <c r="D141" s="81"/>
    </row>
    <row r="142" spans="1:4" ht="12.75" hidden="1">
      <c r="A142" s="71" t="str">
        <f t="shared" si="1"/>
        <v/>
      </c>
      <c r="B142" s="79" t="s">
        <v>3151</v>
      </c>
      <c r="C142" s="79" t="s">
        <v>1061</v>
      </c>
      <c r="D142" s="80">
        <f>SUM(D143,D160,D161,D169)</f>
        <v>0</v>
      </c>
    </row>
    <row r="143" spans="1:4" ht="12.75" hidden="1">
      <c r="A143" s="71" t="str">
        <f t="shared" si="1"/>
        <v/>
      </c>
      <c r="B143" s="79" t="s">
        <v>3152</v>
      </c>
      <c r="C143" s="83" t="s">
        <v>3153</v>
      </c>
      <c r="D143" s="80">
        <f>SUM(D144,D158,D150,D159)</f>
        <v>0</v>
      </c>
    </row>
    <row r="144" spans="1:4" ht="12.75" hidden="1">
      <c r="A144" s="71" t="str">
        <f t="shared" si="1"/>
        <v/>
      </c>
      <c r="B144" s="79" t="s">
        <v>3154</v>
      </c>
      <c r="C144" s="83" t="s">
        <v>3155</v>
      </c>
      <c r="D144" s="80">
        <f>SUM(D145:D149)</f>
        <v>0</v>
      </c>
    </row>
    <row r="145" spans="1:4" ht="12.75" hidden="1">
      <c r="A145" s="71" t="str">
        <f t="shared" si="1"/>
        <v/>
      </c>
      <c r="B145" s="79" t="s">
        <v>3156</v>
      </c>
      <c r="C145" s="83" t="s">
        <v>3157</v>
      </c>
      <c r="D145" s="81"/>
    </row>
    <row r="146" spans="1:4" ht="12.75" hidden="1">
      <c r="A146" s="71" t="str">
        <f t="shared" si="1"/>
        <v/>
      </c>
      <c r="B146" s="79" t="s">
        <v>3158</v>
      </c>
      <c r="C146" s="83" t="s">
        <v>3159</v>
      </c>
      <c r="D146" s="81"/>
    </row>
    <row r="147" spans="1:4" ht="12.75" hidden="1">
      <c r="A147" s="71" t="str">
        <f t="shared" si="1"/>
        <v/>
      </c>
      <c r="B147" s="79" t="s">
        <v>3160</v>
      </c>
      <c r="C147" s="79" t="s">
        <v>3161</v>
      </c>
      <c r="D147" s="81"/>
    </row>
    <row r="148" spans="1:4" ht="12.75" hidden="1">
      <c r="A148" s="71" t="str">
        <f t="shared" si="1"/>
        <v/>
      </c>
      <c r="B148" s="79" t="s">
        <v>3162</v>
      </c>
      <c r="C148" s="79" t="s">
        <v>3163</v>
      </c>
      <c r="D148" s="81"/>
    </row>
    <row r="149" spans="1:4" ht="12.75" hidden="1">
      <c r="A149" s="71" t="str">
        <f t="shared" si="1"/>
        <v/>
      </c>
      <c r="B149" s="79" t="s">
        <v>3164</v>
      </c>
      <c r="C149" s="79" t="s">
        <v>3165</v>
      </c>
      <c r="D149" s="81"/>
    </row>
    <row r="150" spans="1:4" ht="12.75" hidden="1">
      <c r="A150" s="71" t="str">
        <f t="shared" si="1"/>
        <v/>
      </c>
      <c r="B150" s="79" t="s">
        <v>3166</v>
      </c>
      <c r="C150" s="79" t="s">
        <v>3167</v>
      </c>
      <c r="D150" s="80">
        <f>D151+D157</f>
        <v>0</v>
      </c>
    </row>
    <row r="151" spans="1:4" ht="12.75" hidden="1">
      <c r="A151" s="71" t="str">
        <f t="shared" si="1"/>
        <v/>
      </c>
      <c r="B151" s="79" t="s">
        <v>3168</v>
      </c>
      <c r="C151" s="83" t="s">
        <v>3169</v>
      </c>
      <c r="D151" s="80">
        <f>SUM(D152:D156)</f>
        <v>0</v>
      </c>
    </row>
    <row r="152" spans="1:4" ht="12.75" hidden="1">
      <c r="A152" s="71" t="str">
        <f t="shared" si="1"/>
        <v/>
      </c>
      <c r="B152" s="79" t="s">
        <v>3170</v>
      </c>
      <c r="C152" s="83" t="s">
        <v>3171</v>
      </c>
      <c r="D152" s="81"/>
    </row>
    <row r="153" spans="1:4" ht="12.75" hidden="1">
      <c r="A153" s="71" t="str">
        <f t="shared" si="1"/>
        <v/>
      </c>
      <c r="B153" s="79" t="s">
        <v>3172</v>
      </c>
      <c r="C153" s="83" t="s">
        <v>3173</v>
      </c>
      <c r="D153" s="81"/>
    </row>
    <row r="154" spans="1:4" ht="12.75" hidden="1">
      <c r="A154" s="71" t="str">
        <f t="shared" si="1"/>
        <v/>
      </c>
      <c r="B154" s="79" t="s">
        <v>3174</v>
      </c>
      <c r="C154" s="83" t="s">
        <v>3175</v>
      </c>
      <c r="D154" s="81"/>
    </row>
    <row r="155" spans="1:4" ht="12.75" hidden="1">
      <c r="A155" s="71" t="str">
        <f t="shared" si="1"/>
        <v/>
      </c>
      <c r="B155" s="79" t="s">
        <v>3176</v>
      </c>
      <c r="C155" s="79" t="s">
        <v>3177</v>
      </c>
      <c r="D155" s="81"/>
    </row>
    <row r="156" spans="1:4" ht="12.75" hidden="1">
      <c r="A156" s="71" t="str">
        <f t="shared" si="1"/>
        <v/>
      </c>
      <c r="B156" s="79" t="s">
        <v>3178</v>
      </c>
      <c r="C156" s="84" t="s">
        <v>3179</v>
      </c>
      <c r="D156" s="81"/>
    </row>
    <row r="157" spans="1:4" ht="12.75" hidden="1">
      <c r="A157" s="71" t="str">
        <f t="shared" si="1"/>
        <v/>
      </c>
      <c r="B157" s="79" t="s">
        <v>3180</v>
      </c>
      <c r="C157" s="79" t="s">
        <v>3181</v>
      </c>
      <c r="D157" s="81"/>
    </row>
    <row r="158" spans="1:4" ht="12.75" hidden="1">
      <c r="A158" s="71" t="str">
        <f t="shared" si="1"/>
        <v/>
      </c>
      <c r="B158" s="79" t="s">
        <v>3182</v>
      </c>
      <c r="C158" s="79" t="s">
        <v>3183</v>
      </c>
      <c r="D158" s="81"/>
    </row>
    <row r="159" spans="1:4" ht="12.75" hidden="1">
      <c r="A159" s="71" t="str">
        <f t="shared" si="1"/>
        <v/>
      </c>
      <c r="B159" s="79" t="s">
        <v>3184</v>
      </c>
      <c r="C159" s="79" t="s">
        <v>3185</v>
      </c>
      <c r="D159" s="81"/>
    </row>
    <row r="160" spans="1:4" ht="12.75" hidden="1">
      <c r="A160" s="71" t="str">
        <f t="shared" si="1"/>
        <v/>
      </c>
      <c r="B160" s="79" t="s">
        <v>3186</v>
      </c>
      <c r="C160" s="83" t="s">
        <v>3187</v>
      </c>
      <c r="D160" s="81"/>
    </row>
    <row r="161" spans="1:4" ht="12.75" hidden="1">
      <c r="A161" s="71" t="str">
        <f t="shared" si="1"/>
        <v/>
      </c>
      <c r="B161" s="79" t="s">
        <v>3188</v>
      </c>
      <c r="C161" s="83" t="s">
        <v>3189</v>
      </c>
      <c r="D161" s="80">
        <f>SUM(D162,D168)</f>
        <v>0</v>
      </c>
    </row>
    <row r="162" spans="1:4" ht="12.75" hidden="1">
      <c r="A162" s="71" t="str">
        <f t="shared" si="1"/>
        <v/>
      </c>
      <c r="B162" s="79" t="s">
        <v>3190</v>
      </c>
      <c r="C162" s="83" t="s">
        <v>3191</v>
      </c>
      <c r="D162" s="80">
        <f>SUM(D163:D167)</f>
        <v>0</v>
      </c>
    </row>
    <row r="163" spans="1:4" ht="12.75" hidden="1">
      <c r="A163" s="71" t="str">
        <f t="shared" si="1"/>
        <v/>
      </c>
      <c r="B163" s="79" t="s">
        <v>3192</v>
      </c>
      <c r="C163" s="83" t="s">
        <v>3193</v>
      </c>
      <c r="D163" s="81"/>
    </row>
    <row r="164" spans="1:4" ht="12.75" hidden="1">
      <c r="A164" s="71" t="str">
        <f t="shared" si="1"/>
        <v/>
      </c>
      <c r="B164" s="79" t="s">
        <v>3194</v>
      </c>
      <c r="C164" s="79" t="s">
        <v>3195</v>
      </c>
      <c r="D164" s="81"/>
    </row>
    <row r="165" spans="1:4" ht="12.75" hidden="1">
      <c r="A165" s="71" t="str">
        <f t="shared" si="1"/>
        <v/>
      </c>
      <c r="B165" s="79" t="s">
        <v>3196</v>
      </c>
      <c r="C165" s="79" t="s">
        <v>3197</v>
      </c>
      <c r="D165" s="81"/>
    </row>
    <row r="166" spans="1:4" ht="12.75" hidden="1">
      <c r="A166" s="71" t="str">
        <f t="shared" si="1"/>
        <v/>
      </c>
      <c r="B166" s="79" t="s">
        <v>3198</v>
      </c>
      <c r="C166" s="79" t="s">
        <v>3199</v>
      </c>
      <c r="D166" s="81"/>
    </row>
    <row r="167" spans="1:4" ht="12.75" hidden="1">
      <c r="A167" s="71" t="str">
        <f t="shared" si="1"/>
        <v/>
      </c>
      <c r="B167" s="79" t="s">
        <v>3200</v>
      </c>
      <c r="C167" s="79" t="s">
        <v>3201</v>
      </c>
      <c r="D167" s="81"/>
    </row>
    <row r="168" spans="1:4" ht="12.75" hidden="1">
      <c r="A168" s="71" t="str">
        <f t="shared" si="1"/>
        <v/>
      </c>
      <c r="B168" s="79" t="s">
        <v>3202</v>
      </c>
      <c r="C168" s="79" t="s">
        <v>3203</v>
      </c>
      <c r="D168" s="81"/>
    </row>
    <row r="169" spans="1:4" ht="12.75" hidden="1">
      <c r="A169" s="71" t="str">
        <f t="shared" si="1"/>
        <v/>
      </c>
      <c r="B169" s="79" t="s">
        <v>3204</v>
      </c>
      <c r="C169" s="79" t="s">
        <v>3205</v>
      </c>
      <c r="D169" s="81"/>
    </row>
    <row r="170" spans="1:4" ht="12.75" hidden="1">
      <c r="A170" s="71" t="str">
        <f t="shared" si="1"/>
        <v/>
      </c>
      <c r="B170" s="76" t="s">
        <v>3206</v>
      </c>
      <c r="C170" s="76" t="s">
        <v>1284</v>
      </c>
      <c r="D170" s="78">
        <f>SUM(D171,D174,D177:D178,D225)</f>
        <v>0</v>
      </c>
    </row>
    <row r="171" spans="1:4" ht="12.75" hidden="1">
      <c r="A171" s="71" t="str">
        <f t="shared" si="1"/>
        <v/>
      </c>
      <c r="B171" s="79" t="s">
        <v>3207</v>
      </c>
      <c r="C171" s="79" t="s">
        <v>3208</v>
      </c>
      <c r="D171" s="80">
        <f>+SUM(D172:D173)</f>
        <v>0</v>
      </c>
    </row>
    <row r="172" spans="1:4" ht="12.75" hidden="1">
      <c r="A172" s="71" t="str">
        <f t="shared" si="1"/>
        <v/>
      </c>
      <c r="B172" s="79" t="s">
        <v>3209</v>
      </c>
      <c r="C172" s="79" t="s">
        <v>3210</v>
      </c>
      <c r="D172" s="81"/>
    </row>
    <row r="173" spans="1:4" ht="12.75" hidden="1">
      <c r="A173" s="71" t="str">
        <f t="shared" si="1"/>
        <v/>
      </c>
      <c r="B173" s="79" t="s">
        <v>3211</v>
      </c>
      <c r="C173" s="79" t="s">
        <v>3212</v>
      </c>
      <c r="D173" s="81"/>
    </row>
    <row r="174" spans="1:4" ht="12.75" hidden="1">
      <c r="A174" s="71" t="str">
        <f t="shared" si="1"/>
        <v/>
      </c>
      <c r="B174" s="79" t="s">
        <v>3213</v>
      </c>
      <c r="C174" s="79" t="s">
        <v>3214</v>
      </c>
      <c r="D174" s="80">
        <f>SUM(D175:D176)</f>
        <v>0</v>
      </c>
    </row>
    <row r="175" spans="1:4" ht="12.75" hidden="1">
      <c r="A175" s="71" t="str">
        <f t="shared" si="1"/>
        <v/>
      </c>
      <c r="B175" s="79" t="s">
        <v>3215</v>
      </c>
      <c r="C175" s="79" t="s">
        <v>3216</v>
      </c>
      <c r="D175" s="81"/>
    </row>
    <row r="176" spans="1:4" ht="12.75" hidden="1">
      <c r="A176" s="71" t="str">
        <f t="shared" si="1"/>
        <v/>
      </c>
      <c r="B176" s="79" t="s">
        <v>3217</v>
      </c>
      <c r="C176" s="79" t="s">
        <v>3218</v>
      </c>
      <c r="D176" s="81"/>
    </row>
    <row r="177" spans="1:4" ht="12.75" hidden="1">
      <c r="A177" s="71" t="str">
        <f t="shared" si="1"/>
        <v/>
      </c>
      <c r="B177" s="79" t="s">
        <v>3219</v>
      </c>
      <c r="C177" s="79" t="s">
        <v>3220</v>
      </c>
      <c r="D177" s="81"/>
    </row>
    <row r="178" spans="1:4" ht="12.75" hidden="1">
      <c r="A178" s="71" t="str">
        <f t="shared" si="1"/>
        <v/>
      </c>
      <c r="B178" s="79" t="s">
        <v>3221</v>
      </c>
      <c r="C178" s="79" t="s">
        <v>3222</v>
      </c>
      <c r="D178" s="80">
        <f>SUM(D179,D195,D196,D197,D198,D199,D220)</f>
        <v>0</v>
      </c>
    </row>
    <row r="179" spans="1:4" ht="12.75" hidden="1">
      <c r="A179" s="71" t="str">
        <f t="shared" si="1"/>
        <v/>
      </c>
      <c r="B179" s="79" t="s">
        <v>3223</v>
      </c>
      <c r="C179" s="79" t="s">
        <v>3011</v>
      </c>
      <c r="D179" s="80">
        <f>SUM(D180,D185,D190)</f>
        <v>0</v>
      </c>
    </row>
    <row r="180" spans="1:4" ht="12.75" hidden="1">
      <c r="A180" s="71" t="str">
        <f t="shared" si="1"/>
        <v/>
      </c>
      <c r="B180" s="79" t="s">
        <v>3224</v>
      </c>
      <c r="C180" s="79" t="s">
        <v>3013</v>
      </c>
      <c r="D180" s="80">
        <f>SUM(D181:D184)</f>
        <v>0</v>
      </c>
    </row>
    <row r="181" spans="1:4" ht="12.75" hidden="1">
      <c r="A181" s="71" t="str">
        <f t="shared" si="1"/>
        <v/>
      </c>
      <c r="B181" s="79" t="s">
        <v>3225</v>
      </c>
      <c r="C181" s="79" t="s">
        <v>3226</v>
      </c>
      <c r="D181" s="81"/>
    </row>
    <row r="182" spans="1:4" ht="12.75" hidden="1">
      <c r="A182" s="71" t="str">
        <f t="shared" si="1"/>
        <v/>
      </c>
      <c r="B182" s="79" t="s">
        <v>3227</v>
      </c>
      <c r="C182" s="79" t="s">
        <v>3228</v>
      </c>
      <c r="D182" s="81"/>
    </row>
    <row r="183" spans="1:4" ht="12.75" hidden="1">
      <c r="A183" s="71" t="str">
        <f t="shared" si="1"/>
        <v/>
      </c>
      <c r="B183" s="79" t="s">
        <v>3229</v>
      </c>
      <c r="C183" s="79" t="s">
        <v>3052</v>
      </c>
      <c r="D183" s="81"/>
    </row>
    <row r="184" spans="1:4" ht="12.75" hidden="1">
      <c r="A184" s="71" t="str">
        <f t="shared" si="1"/>
        <v/>
      </c>
      <c r="B184" s="79" t="s">
        <v>3230</v>
      </c>
      <c r="C184" s="79" t="s">
        <v>3054</v>
      </c>
      <c r="D184" s="81"/>
    </row>
    <row r="185" spans="1:4" ht="12.75" hidden="1">
      <c r="A185" s="71" t="str">
        <f t="shared" si="1"/>
        <v/>
      </c>
      <c r="B185" s="79" t="s">
        <v>3231</v>
      </c>
      <c r="C185" s="79" t="s">
        <v>3059</v>
      </c>
      <c r="D185" s="80">
        <f>SUM(D186:D189)</f>
        <v>0</v>
      </c>
    </row>
    <row r="186" spans="1:4" ht="12.75" hidden="1">
      <c r="A186" s="71" t="str">
        <f t="shared" si="1"/>
        <v/>
      </c>
      <c r="B186" s="79" t="s">
        <v>3232</v>
      </c>
      <c r="C186" s="79" t="s">
        <v>3226</v>
      </c>
      <c r="D186" s="81"/>
    </row>
    <row r="187" spans="1:4" ht="12.75" hidden="1">
      <c r="A187" s="71" t="str">
        <f t="shared" si="1"/>
        <v/>
      </c>
      <c r="B187" s="79" t="s">
        <v>3233</v>
      </c>
      <c r="C187" s="79" t="s">
        <v>3228</v>
      </c>
      <c r="D187" s="81"/>
    </row>
    <row r="188" spans="1:4" ht="12.75" hidden="1">
      <c r="A188" s="71" t="str">
        <f t="shared" si="1"/>
        <v/>
      </c>
      <c r="B188" s="79" t="s">
        <v>3234</v>
      </c>
      <c r="C188" s="79" t="s">
        <v>3052</v>
      </c>
      <c r="D188" s="81"/>
    </row>
    <row r="189" spans="1:4" ht="12.75" hidden="1">
      <c r="A189" s="71" t="str">
        <f t="shared" si="1"/>
        <v/>
      </c>
      <c r="B189" s="79" t="s">
        <v>3235</v>
      </c>
      <c r="C189" s="79" t="s">
        <v>3086</v>
      </c>
      <c r="D189" s="81"/>
    </row>
    <row r="190" spans="1:4" ht="12.75" hidden="1">
      <c r="A190" s="71" t="str">
        <f t="shared" si="1"/>
        <v/>
      </c>
      <c r="B190" s="79" t="s">
        <v>3236</v>
      </c>
      <c r="C190" s="79" t="s">
        <v>3088</v>
      </c>
      <c r="D190" s="80">
        <f>SUM(D191:D194)</f>
        <v>0</v>
      </c>
    </row>
    <row r="191" spans="1:4" ht="12.75" hidden="1">
      <c r="A191" s="71" t="str">
        <f t="shared" si="1"/>
        <v/>
      </c>
      <c r="B191" s="79" t="s">
        <v>3237</v>
      </c>
      <c r="C191" s="79" t="s">
        <v>3238</v>
      </c>
      <c r="D191" s="81"/>
    </row>
    <row r="192" spans="1:4" ht="12.75" hidden="1">
      <c r="A192" s="71" t="str">
        <f t="shared" si="1"/>
        <v/>
      </c>
      <c r="B192" s="79" t="s">
        <v>3239</v>
      </c>
      <c r="C192" s="79" t="s">
        <v>3228</v>
      </c>
      <c r="D192" s="81"/>
    </row>
    <row r="193" spans="1:4" ht="12.75" hidden="1">
      <c r="A193" s="71" t="str">
        <f t="shared" si="1"/>
        <v/>
      </c>
      <c r="B193" s="79" t="s">
        <v>3240</v>
      </c>
      <c r="C193" s="79" t="s">
        <v>3052</v>
      </c>
      <c r="D193" s="81"/>
    </row>
    <row r="194" spans="1:4" ht="12.75" hidden="1">
      <c r="A194" s="71" t="str">
        <f t="shared" si="1"/>
        <v/>
      </c>
      <c r="B194" s="79" t="s">
        <v>3241</v>
      </c>
      <c r="C194" s="79" t="s">
        <v>3093</v>
      </c>
      <c r="D194" s="81"/>
    </row>
    <row r="195" spans="1:4" ht="12.75" hidden="1">
      <c r="A195" s="71" t="str">
        <f t="shared" si="1"/>
        <v/>
      </c>
      <c r="B195" s="79" t="s">
        <v>3242</v>
      </c>
      <c r="C195" s="79" t="s">
        <v>3103</v>
      </c>
      <c r="D195" s="81"/>
    </row>
    <row r="196" spans="1:4" ht="12.75" hidden="1">
      <c r="A196" s="71" t="str">
        <f t="shared" si="1"/>
        <v/>
      </c>
      <c r="B196" s="79" t="s">
        <v>3243</v>
      </c>
      <c r="C196" s="79" t="s">
        <v>3105</v>
      </c>
      <c r="D196" s="81"/>
    </row>
    <row r="197" spans="1:4" ht="12.75" hidden="1">
      <c r="A197" s="71" t="str">
        <f t="shared" si="1"/>
        <v/>
      </c>
      <c r="B197" s="79" t="s">
        <v>3244</v>
      </c>
      <c r="C197" s="79" t="s">
        <v>3107</v>
      </c>
      <c r="D197" s="81"/>
    </row>
    <row r="198" spans="1:4" ht="12.75" hidden="1">
      <c r="A198" s="71" t="str">
        <f t="shared" si="1"/>
        <v/>
      </c>
      <c r="B198" s="79" t="s">
        <v>3245</v>
      </c>
      <c r="C198" s="79" t="s">
        <v>3246</v>
      </c>
      <c r="D198" s="81"/>
    </row>
    <row r="199" spans="1:4" ht="12.75" hidden="1">
      <c r="A199" s="71" t="str">
        <f t="shared" si="1"/>
        <v/>
      </c>
      <c r="B199" s="79" t="s">
        <v>3247</v>
      </c>
      <c r="C199" s="79" t="s">
        <v>3109</v>
      </c>
      <c r="D199" s="80">
        <f>SUM(D200,D207,D214,D218:D219)</f>
        <v>0</v>
      </c>
    </row>
    <row r="200" spans="1:4" ht="12.75" hidden="1">
      <c r="A200" s="71" t="str">
        <f t="shared" si="1"/>
        <v/>
      </c>
      <c r="B200" s="79" t="s">
        <v>3248</v>
      </c>
      <c r="C200" s="79" t="s">
        <v>3249</v>
      </c>
      <c r="D200" s="80">
        <f>SUM(D201:D206)</f>
        <v>0</v>
      </c>
    </row>
    <row r="201" spans="1:4" ht="12.75" hidden="1">
      <c r="A201" s="71" t="str">
        <f t="shared" si="1"/>
        <v/>
      </c>
      <c r="B201" s="79" t="s">
        <v>3250</v>
      </c>
      <c r="C201" s="79" t="s">
        <v>3127</v>
      </c>
      <c r="D201" s="81"/>
    </row>
    <row r="202" spans="1:4" ht="12.75" hidden="1">
      <c r="A202" s="71" t="str">
        <f t="shared" si="1"/>
        <v/>
      </c>
      <c r="B202" s="79" t="s">
        <v>3251</v>
      </c>
      <c r="C202" s="79" t="s">
        <v>3115</v>
      </c>
      <c r="D202" s="81"/>
    </row>
    <row r="203" spans="1:4" ht="12.75" hidden="1">
      <c r="A203" s="71" t="str">
        <f t="shared" si="1"/>
        <v/>
      </c>
      <c r="B203" s="79" t="s">
        <v>3252</v>
      </c>
      <c r="C203" s="79" t="s">
        <v>3121</v>
      </c>
      <c r="D203" s="81"/>
    </row>
    <row r="204" spans="1:4" ht="12.75" hidden="1">
      <c r="A204" s="71" t="str">
        <f t="shared" si="1"/>
        <v/>
      </c>
      <c r="B204" s="79" t="s">
        <v>3253</v>
      </c>
      <c r="C204" s="79" t="s">
        <v>3254</v>
      </c>
      <c r="D204" s="81"/>
    </row>
    <row r="205" spans="1:4" ht="12.75" hidden="1">
      <c r="A205" s="71" t="str">
        <f t="shared" si="1"/>
        <v/>
      </c>
      <c r="B205" s="79" t="s">
        <v>3255</v>
      </c>
      <c r="C205" s="79" t="s">
        <v>3256</v>
      </c>
      <c r="D205" s="81"/>
    </row>
    <row r="206" spans="1:4" ht="12.75" hidden="1">
      <c r="A206" s="71" t="str">
        <f t="shared" si="1"/>
        <v/>
      </c>
      <c r="B206" s="79" t="s">
        <v>3257</v>
      </c>
      <c r="C206" s="79" t="s">
        <v>3123</v>
      </c>
      <c r="D206" s="81"/>
    </row>
    <row r="207" spans="1:4" ht="12.75" hidden="1">
      <c r="A207" s="71" t="str">
        <f t="shared" si="1"/>
        <v/>
      </c>
      <c r="B207" s="79" t="s">
        <v>3258</v>
      </c>
      <c r="C207" s="79" t="s">
        <v>3259</v>
      </c>
      <c r="D207" s="80">
        <f>SUM(D208:D213)</f>
        <v>0</v>
      </c>
    </row>
    <row r="208" spans="1:4" ht="12.75" hidden="1">
      <c r="A208" s="71" t="str">
        <f t="shared" si="1"/>
        <v/>
      </c>
      <c r="B208" s="79" t="s">
        <v>3260</v>
      </c>
      <c r="C208" s="79" t="s">
        <v>3127</v>
      </c>
      <c r="D208" s="81"/>
    </row>
    <row r="209" spans="1:4" ht="12.75" hidden="1">
      <c r="A209" s="71" t="str">
        <f t="shared" si="1"/>
        <v/>
      </c>
      <c r="B209" s="79" t="s">
        <v>3261</v>
      </c>
      <c r="C209" s="79" t="s">
        <v>3115</v>
      </c>
      <c r="D209" s="81"/>
    </row>
    <row r="210" spans="1:4" ht="12.75" hidden="1">
      <c r="A210" s="71" t="str">
        <f t="shared" si="1"/>
        <v/>
      </c>
      <c r="B210" s="79" t="s">
        <v>3262</v>
      </c>
      <c r="C210" s="79" t="s">
        <v>3121</v>
      </c>
      <c r="D210" s="81"/>
    </row>
    <row r="211" spans="1:4" ht="12.75" hidden="1">
      <c r="A211" s="71" t="str">
        <f t="shared" si="1"/>
        <v/>
      </c>
      <c r="B211" s="79" t="s">
        <v>3263</v>
      </c>
      <c r="C211" s="79" t="s">
        <v>3254</v>
      </c>
      <c r="D211" s="81"/>
    </row>
    <row r="212" spans="1:4" ht="12.75" hidden="1">
      <c r="A212" s="71" t="str">
        <f t="shared" si="1"/>
        <v/>
      </c>
      <c r="B212" s="79" t="s">
        <v>3264</v>
      </c>
      <c r="C212" s="79" t="s">
        <v>3256</v>
      </c>
      <c r="D212" s="81"/>
    </row>
    <row r="213" spans="1:4" ht="12.75" hidden="1">
      <c r="A213" s="71" t="str">
        <f t="shared" si="1"/>
        <v/>
      </c>
      <c r="B213" s="79" t="s">
        <v>3265</v>
      </c>
      <c r="C213" s="79" t="s">
        <v>3130</v>
      </c>
      <c r="D213" s="81"/>
    </row>
    <row r="214" spans="1:4" ht="12.75" hidden="1">
      <c r="A214" s="71" t="str">
        <f t="shared" si="1"/>
        <v/>
      </c>
      <c r="B214" s="79" t="s">
        <v>3266</v>
      </c>
      <c r="C214" s="79" t="s">
        <v>3267</v>
      </c>
      <c r="D214" s="80">
        <f>SUM(D215:D217)</f>
        <v>0</v>
      </c>
    </row>
    <row r="215" spans="1:4" ht="12.75" hidden="1">
      <c r="A215" s="71" t="str">
        <f t="shared" si="1"/>
        <v/>
      </c>
      <c r="B215" s="79" t="s">
        <v>3268</v>
      </c>
      <c r="C215" s="79" t="s">
        <v>3269</v>
      </c>
      <c r="D215" s="81"/>
    </row>
    <row r="216" spans="1:4" ht="12.75" hidden="1">
      <c r="A216" s="71" t="str">
        <f t="shared" si="1"/>
        <v/>
      </c>
      <c r="B216" s="79" t="s">
        <v>3270</v>
      </c>
      <c r="C216" s="79" t="s">
        <v>3115</v>
      </c>
      <c r="D216" s="81"/>
    </row>
    <row r="217" spans="1:4" ht="12.75" hidden="1">
      <c r="A217" s="71" t="str">
        <f t="shared" si="1"/>
        <v/>
      </c>
      <c r="B217" s="79" t="s">
        <v>3271</v>
      </c>
      <c r="C217" s="79" t="s">
        <v>3136</v>
      </c>
      <c r="D217" s="81"/>
    </row>
    <row r="218" spans="1:4" ht="12.75" hidden="1">
      <c r="A218" s="71" t="str">
        <f t="shared" si="1"/>
        <v/>
      </c>
      <c r="B218" s="79" t="s">
        <v>3272</v>
      </c>
      <c r="C218" s="79" t="s">
        <v>3273</v>
      </c>
      <c r="D218" s="81"/>
    </row>
    <row r="219" spans="1:4" ht="12.75" hidden="1">
      <c r="A219" s="71" t="str">
        <f t="shared" si="1"/>
        <v/>
      </c>
      <c r="B219" s="79" t="s">
        <v>3274</v>
      </c>
      <c r="C219" s="79" t="s">
        <v>3140</v>
      </c>
      <c r="D219" s="81"/>
    </row>
    <row r="220" spans="1:4" ht="12.75" hidden="1">
      <c r="A220" s="71" t="str">
        <f t="shared" si="1"/>
        <v/>
      </c>
      <c r="B220" s="79" t="s">
        <v>3275</v>
      </c>
      <c r="C220" s="79" t="s">
        <v>3142</v>
      </c>
      <c r="D220" s="80">
        <f>SUM(D221:D224)</f>
        <v>0</v>
      </c>
    </row>
    <row r="221" spans="1:4" ht="12.75" hidden="1">
      <c r="A221" s="71" t="str">
        <f t="shared" si="1"/>
        <v/>
      </c>
      <c r="B221" s="79" t="s">
        <v>3276</v>
      </c>
      <c r="C221" s="79" t="s">
        <v>3144</v>
      </c>
      <c r="D221" s="81"/>
    </row>
    <row r="222" spans="1:4" ht="12.75" hidden="1">
      <c r="A222" s="71" t="str">
        <f t="shared" si="1"/>
        <v/>
      </c>
      <c r="B222" s="79" t="s">
        <v>3277</v>
      </c>
      <c r="C222" s="79" t="s">
        <v>3146</v>
      </c>
      <c r="D222" s="81"/>
    </row>
    <row r="223" spans="1:4" ht="12.75" hidden="1">
      <c r="A223" s="71" t="str">
        <f t="shared" si="1"/>
        <v/>
      </c>
      <c r="B223" s="79" t="s">
        <v>3278</v>
      </c>
      <c r="C223" s="79" t="s">
        <v>3148</v>
      </c>
      <c r="D223" s="81"/>
    </row>
    <row r="224" spans="1:4" ht="12.75" hidden="1">
      <c r="A224" s="71" t="str">
        <f t="shared" si="1"/>
        <v/>
      </c>
      <c r="B224" s="79" t="s">
        <v>3279</v>
      </c>
      <c r="C224" s="79" t="s">
        <v>3150</v>
      </c>
      <c r="D224" s="81"/>
    </row>
    <row r="225" spans="1:4" ht="12.75" hidden="1">
      <c r="A225" s="71" t="str">
        <f t="shared" si="1"/>
        <v/>
      </c>
      <c r="B225" s="79" t="s">
        <v>3280</v>
      </c>
      <c r="C225" s="79" t="s">
        <v>3281</v>
      </c>
      <c r="D225" s="81"/>
    </row>
    <row r="226" spans="1:4" ht="12.75" hidden="1">
      <c r="A226" s="71" t="str">
        <f t="shared" si="1"/>
        <v/>
      </c>
      <c r="B226" s="76" t="s">
        <v>3282</v>
      </c>
      <c r="C226" s="76" t="s">
        <v>3283</v>
      </c>
      <c r="D226" s="78">
        <f>SUM(D227,D231,D235)</f>
        <v>0</v>
      </c>
    </row>
    <row r="227" spans="1:4" ht="12.75" hidden="1">
      <c r="A227" s="71" t="str">
        <f t="shared" si="1"/>
        <v/>
      </c>
      <c r="B227" s="79" t="s">
        <v>3284</v>
      </c>
      <c r="C227" s="79" t="s">
        <v>3285</v>
      </c>
      <c r="D227" s="80">
        <f>SUM(D228:D230)</f>
        <v>0</v>
      </c>
    </row>
    <row r="228" spans="1:5" ht="12.75" hidden="1">
      <c r="A228" s="71" t="str">
        <f t="shared" si="1"/>
        <v/>
      </c>
      <c r="B228" s="79" t="s">
        <v>3286</v>
      </c>
      <c r="C228" s="79" t="s">
        <v>3287</v>
      </c>
      <c r="D228" s="81"/>
      <c r="E228" s="85"/>
    </row>
    <row r="229" spans="1:5" ht="12.75" hidden="1">
      <c r="A229" s="71" t="str">
        <f t="shared" si="1"/>
        <v/>
      </c>
      <c r="B229" s="79" t="s">
        <v>3288</v>
      </c>
      <c r="C229" s="79" t="s">
        <v>3289</v>
      </c>
      <c r="D229" s="81"/>
      <c r="E229" s="85"/>
    </row>
    <row r="230" spans="1:5" ht="12.75" hidden="1">
      <c r="A230" s="71" t="str">
        <f t="shared" si="1"/>
        <v/>
      </c>
      <c r="B230" s="79" t="s">
        <v>3290</v>
      </c>
      <c r="C230" s="79" t="s">
        <v>3291</v>
      </c>
      <c r="D230" s="81"/>
      <c r="E230" s="85"/>
    </row>
    <row r="231" spans="1:4" ht="12.75" hidden="1">
      <c r="A231" s="71" t="str">
        <f t="shared" si="1"/>
        <v/>
      </c>
      <c r="B231" s="79" t="s">
        <v>3292</v>
      </c>
      <c r="C231" s="79" t="s">
        <v>3293</v>
      </c>
      <c r="D231" s="80">
        <f>SUM(D232:D234)</f>
        <v>0</v>
      </c>
    </row>
    <row r="232" spans="1:5" ht="12.75" hidden="1">
      <c r="A232" s="71" t="str">
        <f t="shared" si="1"/>
        <v/>
      </c>
      <c r="B232" s="79" t="s">
        <v>3294</v>
      </c>
      <c r="C232" s="79" t="s">
        <v>3295</v>
      </c>
      <c r="D232" s="81"/>
      <c r="E232" s="85"/>
    </row>
    <row r="233" spans="1:5" ht="12.75" hidden="1">
      <c r="A233" s="71" t="str">
        <f t="shared" si="1"/>
        <v/>
      </c>
      <c r="B233" s="79" t="s">
        <v>3296</v>
      </c>
      <c r="C233" s="79" t="s">
        <v>3297</v>
      </c>
      <c r="D233" s="81"/>
      <c r="E233" s="85"/>
    </row>
    <row r="234" spans="1:5" ht="12.75" hidden="1">
      <c r="A234" s="71" t="str">
        <f t="shared" si="1"/>
        <v/>
      </c>
      <c r="B234" s="79" t="s">
        <v>3298</v>
      </c>
      <c r="C234" s="79" t="s">
        <v>3299</v>
      </c>
      <c r="D234" s="81"/>
      <c r="E234" s="85"/>
    </row>
    <row r="235" spans="1:5" ht="12.75" hidden="1">
      <c r="A235" s="71" t="str">
        <f t="shared" si="1"/>
        <v/>
      </c>
      <c r="B235" s="79" t="s">
        <v>3300</v>
      </c>
      <c r="C235" s="79" t="s">
        <v>3301</v>
      </c>
      <c r="D235" s="81"/>
      <c r="E235" s="85"/>
    </row>
    <row r="236" spans="1:4" ht="12.75" hidden="1">
      <c r="A236" s="71" t="str">
        <f t="shared" si="1"/>
        <v/>
      </c>
      <c r="B236" s="76" t="s">
        <v>3302</v>
      </c>
      <c r="C236" s="76" t="s">
        <v>3303</v>
      </c>
      <c r="D236" s="78">
        <f>SUM(D237:D241)</f>
        <v>0</v>
      </c>
    </row>
    <row r="237" spans="1:4" ht="12.75" hidden="1">
      <c r="A237" s="71" t="str">
        <f t="shared" si="1"/>
        <v/>
      </c>
      <c r="B237" s="1" t="s">
        <v>3304</v>
      </c>
      <c r="C237" s="86" t="s">
        <v>3305</v>
      </c>
      <c r="D237" s="81"/>
    </row>
    <row r="238" spans="2:4" ht="12.75" hidden="1">
      <c r="B238" s="1" t="s">
        <v>3306</v>
      </c>
      <c r="C238" s="86" t="s">
        <v>2964</v>
      </c>
      <c r="D238" s="81"/>
    </row>
    <row r="239" spans="2:4" ht="12.75" hidden="1">
      <c r="B239" s="1" t="s">
        <v>3307</v>
      </c>
      <c r="C239" s="86" t="s">
        <v>3308</v>
      </c>
      <c r="D239" s="81"/>
    </row>
    <row r="240" spans="2:4" ht="12.75" hidden="1">
      <c r="B240" s="1" t="s">
        <v>3309</v>
      </c>
      <c r="C240" s="86" t="s">
        <v>3310</v>
      </c>
      <c r="D240" s="81"/>
    </row>
    <row r="241" spans="1:4" ht="12.75" hidden="1">
      <c r="A241" s="71" t="str">
        <f aca="true" t="shared" si="2" ref="A241:A273">""</f>
        <v/>
      </c>
      <c r="B241" s="1" t="s">
        <v>3311</v>
      </c>
      <c r="C241" s="86" t="s">
        <v>3312</v>
      </c>
      <c r="D241" s="81"/>
    </row>
    <row r="242" spans="1:4" ht="12.75" hidden="1">
      <c r="A242" s="71" t="str">
        <f t="shared" si="2"/>
        <v/>
      </c>
      <c r="B242" s="2" t="s">
        <v>3313</v>
      </c>
      <c r="C242" s="87" t="s">
        <v>3314</v>
      </c>
      <c r="D242" s="88"/>
    </row>
    <row r="243" spans="1:5" s="46" customFormat="1" ht="12.75" hidden="1">
      <c r="A243" s="71" t="str">
        <f t="shared" si="2"/>
        <v/>
      </c>
      <c r="C243" s="89"/>
      <c r="D243" s="54"/>
      <c r="E243" s="1"/>
    </row>
    <row r="244" spans="1:4" ht="12.75">
      <c r="A244" s="71" t="str">
        <f t="shared" si="2"/>
        <v/>
      </c>
      <c r="B244" s="1"/>
      <c r="C244" s="86"/>
      <c r="D244" s="80"/>
    </row>
    <row r="245" spans="1:4" ht="36" customHeight="1">
      <c r="A245" s="71" t="str">
        <f t="shared" si="2"/>
        <v/>
      </c>
      <c r="B245" s="235" t="s">
        <v>3315</v>
      </c>
      <c r="C245" s="235"/>
      <c r="D245" s="235"/>
    </row>
    <row r="246" spans="1:4" ht="12.75">
      <c r="A246" s="71" t="str">
        <f t="shared" si="2"/>
        <v/>
      </c>
      <c r="B246" s="1"/>
      <c r="C246" s="86"/>
      <c r="D246" s="80"/>
    </row>
    <row r="247" spans="1:4" ht="12.75">
      <c r="A247" s="71" t="str">
        <f t="shared" si="2"/>
        <v/>
      </c>
      <c r="B247" s="1"/>
      <c r="C247" s="86"/>
      <c r="D247" s="80"/>
    </row>
    <row r="248" spans="1:4" ht="12.75">
      <c r="A248" s="71" t="str">
        <f t="shared" si="2"/>
        <v/>
      </c>
      <c r="B248" s="1"/>
      <c r="C248" s="86"/>
      <c r="D248" s="80"/>
    </row>
    <row r="249" spans="1:4" ht="12.75">
      <c r="A249" s="71" t="str">
        <f t="shared" si="2"/>
        <v/>
      </c>
      <c r="B249" s="1"/>
      <c r="C249" s="86"/>
      <c r="D249" s="80"/>
    </row>
    <row r="250" spans="1:4" ht="12.75">
      <c r="A250" s="71" t="str">
        <f t="shared" si="2"/>
        <v/>
      </c>
      <c r="B250" s="1"/>
      <c r="C250" s="86"/>
      <c r="D250" s="80"/>
    </row>
    <row r="251" spans="1:4" ht="12.75">
      <c r="A251" s="71" t="str">
        <f t="shared" si="2"/>
        <v/>
      </c>
      <c r="B251" s="1"/>
      <c r="C251" s="86"/>
      <c r="D251" s="80"/>
    </row>
    <row r="252" spans="1:4" ht="12.75">
      <c r="A252" s="71" t="str">
        <f t="shared" si="2"/>
        <v/>
      </c>
      <c r="B252" s="1"/>
      <c r="C252" s="86"/>
      <c r="D252" s="80"/>
    </row>
    <row r="253" spans="1:4" ht="12.75">
      <c r="A253" s="71" t="str">
        <f t="shared" si="2"/>
        <v/>
      </c>
      <c r="B253" s="1"/>
      <c r="C253" s="86"/>
      <c r="D253" s="80"/>
    </row>
    <row r="254" spans="1:4" ht="12.75">
      <c r="A254" s="71" t="str">
        <f t="shared" si="2"/>
        <v/>
      </c>
      <c r="B254" s="1"/>
      <c r="C254" s="86"/>
      <c r="D254" s="80"/>
    </row>
    <row r="255" spans="1:4" ht="12.75">
      <c r="A255" s="71" t="str">
        <f t="shared" si="2"/>
        <v/>
      </c>
      <c r="B255" s="1"/>
      <c r="C255" s="86"/>
      <c r="D255" s="80"/>
    </row>
    <row r="256" spans="1:4" ht="12.75">
      <c r="A256" s="71" t="str">
        <f t="shared" si="2"/>
        <v/>
      </c>
      <c r="B256" s="1"/>
      <c r="C256" s="86"/>
      <c r="D256" s="80"/>
    </row>
    <row r="257" spans="1:4" ht="12.75">
      <c r="A257" s="71" t="str">
        <f t="shared" si="2"/>
        <v/>
      </c>
      <c r="B257" s="1"/>
      <c r="C257" s="86"/>
      <c r="D257" s="80"/>
    </row>
    <row r="258" spans="1:4" ht="12.75">
      <c r="A258" s="71" t="str">
        <f t="shared" si="2"/>
        <v/>
      </c>
      <c r="B258" s="1"/>
      <c r="C258" s="86"/>
      <c r="D258" s="80"/>
    </row>
    <row r="259" spans="1:4" ht="12.75">
      <c r="A259" s="71" t="str">
        <f t="shared" si="2"/>
        <v/>
      </c>
      <c r="B259" s="1"/>
      <c r="C259" s="86"/>
      <c r="D259" s="80"/>
    </row>
    <row r="260" spans="1:4" ht="12.75">
      <c r="A260" s="71" t="str">
        <f t="shared" si="2"/>
        <v/>
      </c>
      <c r="B260" s="1"/>
      <c r="C260" s="86"/>
      <c r="D260" s="80"/>
    </row>
    <row r="261" spans="1:4" ht="12.75">
      <c r="A261" s="71" t="str">
        <f t="shared" si="2"/>
        <v/>
      </c>
      <c r="B261" s="1"/>
      <c r="C261" s="86"/>
      <c r="D261" s="80"/>
    </row>
    <row r="262" spans="1:4" ht="12.75">
      <c r="A262" s="71" t="str">
        <f t="shared" si="2"/>
        <v/>
      </c>
      <c r="B262" s="1"/>
      <c r="C262" s="86"/>
      <c r="D262" s="80"/>
    </row>
    <row r="263" spans="1:4" ht="12.75">
      <c r="A263" s="71" t="str">
        <f t="shared" si="2"/>
        <v/>
      </c>
      <c r="B263" s="1"/>
      <c r="C263" s="86"/>
      <c r="D263" s="80"/>
    </row>
    <row r="264" spans="1:4" ht="12.75">
      <c r="A264" s="71" t="str">
        <f t="shared" si="2"/>
        <v/>
      </c>
      <c r="B264" s="1"/>
      <c r="C264" s="86"/>
      <c r="D264" s="80"/>
    </row>
    <row r="265" spans="1:4" ht="12.75">
      <c r="A265" s="71" t="str">
        <f t="shared" si="2"/>
        <v/>
      </c>
      <c r="B265" s="1"/>
      <c r="C265" s="86"/>
      <c r="D265" s="80"/>
    </row>
    <row r="266" spans="1:4" ht="12.75">
      <c r="A266" s="71" t="str">
        <f t="shared" si="2"/>
        <v/>
      </c>
      <c r="B266" s="1"/>
      <c r="C266" s="86"/>
      <c r="D266" s="80"/>
    </row>
    <row r="267" spans="1:4" ht="12.75">
      <c r="A267" s="71" t="str">
        <f t="shared" si="2"/>
        <v/>
      </c>
      <c r="B267" s="1"/>
      <c r="C267" s="86"/>
      <c r="D267" s="80"/>
    </row>
    <row r="268" spans="1:4" ht="12.75">
      <c r="A268" s="71" t="str">
        <f t="shared" si="2"/>
        <v/>
      </c>
      <c r="B268" s="1"/>
      <c r="C268" s="86"/>
      <c r="D268" s="80"/>
    </row>
    <row r="269" spans="1:4" ht="12.75">
      <c r="A269" s="71" t="str">
        <f t="shared" si="2"/>
        <v/>
      </c>
      <c r="B269" s="1"/>
      <c r="C269" s="86"/>
      <c r="D269" s="80"/>
    </row>
    <row r="270" spans="1:4" ht="12.75">
      <c r="A270" s="71" t="str">
        <f t="shared" si="2"/>
        <v/>
      </c>
      <c r="B270" s="1"/>
      <c r="C270" s="86"/>
      <c r="D270" s="80"/>
    </row>
    <row r="271" spans="1:4" ht="12.75">
      <c r="A271" s="71" t="str">
        <f t="shared" si="2"/>
        <v/>
      </c>
      <c r="B271" s="1"/>
      <c r="C271" s="86"/>
      <c r="D271" s="80"/>
    </row>
    <row r="272" spans="1:4" ht="12.75">
      <c r="A272" s="71" t="str">
        <f t="shared" si="2"/>
        <v/>
      </c>
      <c r="B272" s="1"/>
      <c r="C272" s="86"/>
      <c r="D272" s="80"/>
    </row>
    <row r="273" spans="1:4" ht="12.75">
      <c r="A273" s="71" t="str">
        <f t="shared" si="2"/>
        <v/>
      </c>
      <c r="B273" s="1"/>
      <c r="C273" s="86"/>
      <c r="D273" s="80"/>
    </row>
    <row r="274" spans="1:4" ht="12.75">
      <c r="A274" s="1"/>
      <c r="B274" s="1"/>
      <c r="C274" s="86"/>
      <c r="D274" s="80"/>
    </row>
    <row r="275" spans="1:4" ht="12.75">
      <c r="A275" s="1"/>
      <c r="B275" s="1"/>
      <c r="C275" s="86"/>
      <c r="D275" s="80"/>
    </row>
    <row r="276" spans="1:4" ht="12.75">
      <c r="A276" s="1"/>
      <c r="B276" s="1"/>
      <c r="C276" s="86"/>
      <c r="D276" s="80"/>
    </row>
    <row r="277" spans="1:4" ht="12.75">
      <c r="A277" s="1"/>
      <c r="B277" s="1"/>
      <c r="C277" s="86"/>
      <c r="D277" s="80"/>
    </row>
    <row r="278" spans="1:4" ht="12.75">
      <c r="A278" s="1"/>
      <c r="B278" s="1"/>
      <c r="C278" s="86"/>
      <c r="D278" s="80"/>
    </row>
    <row r="279" spans="1:4" ht="12.75">
      <c r="A279" s="1"/>
      <c r="B279" s="1"/>
      <c r="C279" s="86"/>
      <c r="D279" s="80"/>
    </row>
    <row r="280" spans="1:4" ht="12.75">
      <c r="A280" s="1"/>
      <c r="B280" s="1"/>
      <c r="C280" s="86"/>
      <c r="D280" s="80"/>
    </row>
    <row r="281" spans="1:4" ht="12.75">
      <c r="A281" s="1"/>
      <c r="B281" s="1"/>
      <c r="C281" s="86"/>
      <c r="D281" s="80"/>
    </row>
    <row r="282" spans="1:4" ht="12.75">
      <c r="A282" s="1"/>
      <c r="B282" s="1"/>
      <c r="C282" s="86"/>
      <c r="D282" s="80"/>
    </row>
    <row r="283" spans="1:4" ht="12.75">
      <c r="A283" s="1"/>
      <c r="B283" s="1"/>
      <c r="C283" s="86"/>
      <c r="D283" s="80"/>
    </row>
    <row r="284" spans="1:4" ht="12.75">
      <c r="A284" s="1"/>
      <c r="B284" s="1"/>
      <c r="C284" s="86"/>
      <c r="D284" s="80"/>
    </row>
    <row r="285" spans="1:4" ht="12.75">
      <c r="A285" s="1"/>
      <c r="B285" s="1"/>
      <c r="C285" s="86"/>
      <c r="D285" s="1"/>
    </row>
    <row r="286" spans="1:4" ht="12.75">
      <c r="A286" s="1"/>
      <c r="B286" s="1"/>
      <c r="C286" s="86"/>
      <c r="D286" s="1"/>
    </row>
    <row r="287" spans="1:4" ht="12.75">
      <c r="A287" s="1"/>
      <c r="B287" s="1"/>
      <c r="C287" s="86"/>
      <c r="D287" s="1"/>
    </row>
    <row r="288" spans="1:4" ht="12.75">
      <c r="A288" s="1"/>
      <c r="B288" s="1"/>
      <c r="C288" s="86"/>
      <c r="D288" s="1"/>
    </row>
    <row r="289" spans="1:4" ht="12.75">
      <c r="A289" s="1"/>
      <c r="B289" s="1"/>
      <c r="C289" s="86"/>
      <c r="D289" s="1"/>
    </row>
    <row r="290" spans="1:4" ht="12.75">
      <c r="A290" s="1"/>
      <c r="B290" s="1"/>
      <c r="C290" s="86"/>
      <c r="D290" s="1"/>
    </row>
    <row r="291" spans="1:4" ht="12.75">
      <c r="A291" s="1"/>
      <c r="B291" s="1"/>
      <c r="C291" s="86"/>
      <c r="D291" s="1"/>
    </row>
    <row r="292" spans="1:4" ht="12.75">
      <c r="A292" s="1"/>
      <c r="B292" s="1"/>
      <c r="C292" s="86"/>
      <c r="D292" s="1"/>
    </row>
    <row r="293" spans="1:4" ht="12.75">
      <c r="A293" s="1"/>
      <c r="B293" s="1"/>
      <c r="C293" s="86"/>
      <c r="D293" s="1"/>
    </row>
    <row r="294" spans="1:4" ht="12.75">
      <c r="A294" s="1"/>
      <c r="B294" s="1"/>
      <c r="C294" s="86"/>
      <c r="D294" s="1"/>
    </row>
    <row r="295" spans="1:4" ht="12.75">
      <c r="A295" s="1"/>
      <c r="B295" s="1"/>
      <c r="C295" s="86"/>
      <c r="D295" s="1"/>
    </row>
    <row r="296" spans="1:4" ht="12.75">
      <c r="A296" s="1"/>
      <c r="B296" s="1"/>
      <c r="C296" s="86"/>
      <c r="D296" s="1"/>
    </row>
    <row r="297" spans="1:4" ht="12.75">
      <c r="A297" s="1"/>
      <c r="B297" s="1"/>
      <c r="C297" s="86"/>
      <c r="D297" s="1"/>
    </row>
    <row r="298" spans="1:4" ht="12.75">
      <c r="A298" s="1"/>
      <c r="B298" s="1"/>
      <c r="C298" s="86"/>
      <c r="D298" s="1"/>
    </row>
    <row r="299" spans="1:4" ht="12.75">
      <c r="A299" s="1"/>
      <c r="B299" s="1"/>
      <c r="C299" s="86"/>
      <c r="D299" s="1"/>
    </row>
    <row r="300" spans="1:4" ht="12.75">
      <c r="A300" s="1"/>
      <c r="B300" s="1"/>
      <c r="C300" s="86"/>
      <c r="D300" s="1"/>
    </row>
    <row r="301" spans="1:4" ht="12.75">
      <c r="A301" s="1"/>
      <c r="B301" s="1"/>
      <c r="C301" s="86"/>
      <c r="D301" s="1"/>
    </row>
    <row r="302" spans="1:4" ht="12.75">
      <c r="A302" s="1"/>
      <c r="B302" s="1"/>
      <c r="C302" s="86"/>
      <c r="D302" s="1"/>
    </row>
    <row r="303" spans="1:4" ht="12.75">
      <c r="A303" s="1"/>
      <c r="B303" s="1"/>
      <c r="C303" s="86"/>
      <c r="D303" s="1"/>
    </row>
    <row r="304" spans="1:4" ht="12.75">
      <c r="A304" s="1"/>
      <c r="B304" s="1"/>
      <c r="C304" s="86"/>
      <c r="D304" s="1"/>
    </row>
    <row r="305" spans="1:4" ht="12.75">
      <c r="A305" s="1"/>
      <c r="B305" s="1"/>
      <c r="C305" s="86"/>
      <c r="D305" s="1"/>
    </row>
    <row r="306" spans="1:4" ht="12.75">
      <c r="A306" s="1"/>
      <c r="B306" s="1"/>
      <c r="C306" s="86"/>
      <c r="D306" s="1"/>
    </row>
    <row r="307" spans="1:4" ht="12.75">
      <c r="A307" s="1"/>
      <c r="B307" s="1"/>
      <c r="C307" s="86"/>
      <c r="D307" s="1"/>
    </row>
    <row r="308" spans="1:4" ht="12.75">
      <c r="A308" s="1"/>
      <c r="B308" s="1"/>
      <c r="C308" s="86"/>
      <c r="D308" s="1"/>
    </row>
    <row r="309" spans="1:4" ht="12.75">
      <c r="A309" s="1"/>
      <c r="B309" s="1"/>
      <c r="C309" s="86"/>
      <c r="D309" s="1"/>
    </row>
    <row r="310" spans="1:4" ht="12.75">
      <c r="A310" s="1"/>
      <c r="B310" s="1"/>
      <c r="C310" s="86"/>
      <c r="D310" s="1"/>
    </row>
    <row r="311" spans="1:4" ht="12.75">
      <c r="A311" s="1"/>
      <c r="B311" s="1"/>
      <c r="C311" s="86"/>
      <c r="D311" s="1"/>
    </row>
    <row r="312" spans="1:4" ht="12.75">
      <c r="A312" s="1"/>
      <c r="B312" s="1"/>
      <c r="C312" s="86"/>
      <c r="D312" s="1"/>
    </row>
    <row r="313" spans="1:4" ht="12.75">
      <c r="A313" s="1"/>
      <c r="B313" s="1"/>
      <c r="C313" s="86"/>
      <c r="D313" s="1"/>
    </row>
    <row r="314" spans="1:4" ht="12.75">
      <c r="A314" s="1"/>
      <c r="B314" s="1"/>
      <c r="C314" s="86"/>
      <c r="D314" s="1"/>
    </row>
    <row r="315" spans="1:4" ht="12.75">
      <c r="A315" s="1"/>
      <c r="B315" s="1"/>
      <c r="C315" s="86"/>
      <c r="D315" s="1"/>
    </row>
    <row r="316" spans="1:4" ht="12.75">
      <c r="A316" s="1"/>
      <c r="B316" s="1"/>
      <c r="C316" s="86"/>
      <c r="D316" s="1"/>
    </row>
    <row r="317" spans="1:4" ht="12.75">
      <c r="A317" s="1"/>
      <c r="B317" s="1"/>
      <c r="C317" s="86"/>
      <c r="D317" s="1"/>
    </row>
    <row r="318" spans="1:4" ht="12.75">
      <c r="A318" s="1"/>
      <c r="B318" s="1"/>
      <c r="C318" s="86"/>
      <c r="D318" s="1"/>
    </row>
    <row r="319" spans="1:4" ht="12.75">
      <c r="A319" s="1"/>
      <c r="B319" s="1"/>
      <c r="C319" s="86"/>
      <c r="D319" s="1"/>
    </row>
    <row r="320" spans="1:4" ht="12.75">
      <c r="A320" s="1"/>
      <c r="B320" s="1"/>
      <c r="C320" s="86"/>
      <c r="D320" s="1"/>
    </row>
    <row r="321" spans="1:4" ht="12.75">
      <c r="A321" s="1"/>
      <c r="B321" s="1"/>
      <c r="C321" s="86"/>
      <c r="D321" s="1"/>
    </row>
    <row r="322" spans="1:4" ht="12.75">
      <c r="A322" s="1"/>
      <c r="B322" s="1"/>
      <c r="C322" s="86"/>
      <c r="D322" s="1"/>
    </row>
    <row r="323" spans="1:4" ht="12.75">
      <c r="A323" s="1"/>
      <c r="B323" s="1"/>
      <c r="C323" s="86"/>
      <c r="D323" s="1"/>
    </row>
    <row r="324" spans="1:4" ht="12.75">
      <c r="A324" s="1"/>
      <c r="B324" s="1"/>
      <c r="C324" s="86"/>
      <c r="D324" s="1"/>
    </row>
    <row r="325" spans="1:4" ht="12.75">
      <c r="A325" s="1"/>
      <c r="B325" s="1"/>
      <c r="C325" s="86"/>
      <c r="D325" s="1"/>
    </row>
    <row r="326" spans="1:4" ht="12.75">
      <c r="A326" s="1"/>
      <c r="B326" s="1"/>
      <c r="C326" s="86"/>
      <c r="D326" s="1"/>
    </row>
    <row r="327" spans="1:4" ht="12.75">
      <c r="A327" s="1"/>
      <c r="B327" s="1"/>
      <c r="C327" s="86"/>
      <c r="D327" s="1"/>
    </row>
    <row r="328" spans="1:4" ht="12.75">
      <c r="A328" s="1"/>
      <c r="B328" s="1"/>
      <c r="C328" s="86"/>
      <c r="D328" s="1"/>
    </row>
    <row r="329" spans="1:4" ht="12.75">
      <c r="A329" s="1"/>
      <c r="B329" s="1"/>
      <c r="C329" s="86"/>
      <c r="D329" s="1"/>
    </row>
    <row r="330" spans="1:4" ht="12.75">
      <c r="A330" s="1"/>
      <c r="B330" s="1"/>
      <c r="C330" s="86"/>
      <c r="D330" s="1"/>
    </row>
    <row r="331" spans="1:4" ht="12.75">
      <c r="A331" s="1"/>
      <c r="B331" s="1"/>
      <c r="C331" s="86"/>
      <c r="D331" s="1"/>
    </row>
    <row r="332" spans="1:4" ht="12.75">
      <c r="A332" s="1"/>
      <c r="B332" s="1"/>
      <c r="C332" s="86"/>
      <c r="D332" s="1"/>
    </row>
    <row r="333" spans="1:4" ht="12.75">
      <c r="A333" s="1"/>
      <c r="B333" s="1"/>
      <c r="C333" s="86"/>
      <c r="D333" s="1"/>
    </row>
    <row r="334" spans="1:4" ht="12.75">
      <c r="A334" s="1"/>
      <c r="B334" s="1"/>
      <c r="C334" s="86"/>
      <c r="D334" s="1"/>
    </row>
    <row r="335" spans="1:4" ht="12.75">
      <c r="A335" s="1"/>
      <c r="B335" s="1"/>
      <c r="C335" s="86"/>
      <c r="D335" s="1"/>
    </row>
    <row r="336" spans="1:4" ht="12.75">
      <c r="A336" s="1"/>
      <c r="B336" s="1"/>
      <c r="C336" s="86"/>
      <c r="D336" s="1"/>
    </row>
    <row r="337" spans="1:4" ht="12.75">
      <c r="A337" s="1"/>
      <c r="B337" s="1"/>
      <c r="C337" s="86"/>
      <c r="D337" s="1"/>
    </row>
    <row r="338" spans="1:4" ht="12.75">
      <c r="A338" s="1"/>
      <c r="B338" s="1"/>
      <c r="C338" s="86"/>
      <c r="D338" s="1"/>
    </row>
    <row r="339" spans="1:4" ht="12.75">
      <c r="A339" s="1"/>
      <c r="B339" s="1"/>
      <c r="C339" s="86"/>
      <c r="D339" s="1"/>
    </row>
    <row r="340" spans="1:4" ht="12.75">
      <c r="A340" s="1"/>
      <c r="B340" s="1"/>
      <c r="C340" s="86"/>
      <c r="D340" s="1"/>
    </row>
    <row r="341" spans="1:4" ht="12.75">
      <c r="A341" s="1"/>
      <c r="B341" s="1"/>
      <c r="C341" s="86"/>
      <c r="D341" s="1"/>
    </row>
    <row r="342" spans="1:4" ht="12.75">
      <c r="A342" s="1"/>
      <c r="B342" s="1"/>
      <c r="C342" s="86"/>
      <c r="D342" s="1"/>
    </row>
    <row r="343" spans="1:4" ht="12.75">
      <c r="A343" s="1"/>
      <c r="B343" s="1"/>
      <c r="C343" s="86"/>
      <c r="D343" s="1"/>
    </row>
    <row r="344" spans="1:4" ht="12.75">
      <c r="A344" s="1"/>
      <c r="B344" s="1"/>
      <c r="C344" s="86"/>
      <c r="D344" s="1"/>
    </row>
    <row r="345" spans="1:4" ht="12.75">
      <c r="A345" s="1"/>
      <c r="B345" s="1"/>
      <c r="C345" s="86"/>
      <c r="D345" s="1"/>
    </row>
    <row r="346" spans="1:4" ht="12.75">
      <c r="A346" s="1"/>
      <c r="B346" s="1"/>
      <c r="C346" s="86"/>
      <c r="D346" s="1"/>
    </row>
    <row r="347" spans="1:4" ht="12.75">
      <c r="A347" s="1"/>
      <c r="B347" s="1"/>
      <c r="C347" s="86"/>
      <c r="D347" s="1"/>
    </row>
    <row r="348" spans="1:4" ht="12.75">
      <c r="A348" s="1"/>
      <c r="B348" s="1"/>
      <c r="C348" s="86"/>
      <c r="D348" s="1"/>
    </row>
    <row r="349" spans="1:4" ht="12.75">
      <c r="A349" s="1"/>
      <c r="B349" s="1"/>
      <c r="C349" s="86"/>
      <c r="D349" s="1"/>
    </row>
    <row r="350" spans="1:4" ht="12.75">
      <c r="A350" s="1"/>
      <c r="B350" s="1"/>
      <c r="C350" s="86"/>
      <c r="D350" s="1"/>
    </row>
    <row r="351" spans="1:4" ht="12.75">
      <c r="A351" s="1"/>
      <c r="B351" s="1"/>
      <c r="C351" s="86"/>
      <c r="D351" s="1"/>
    </row>
    <row r="352" spans="1:4" ht="12.75">
      <c r="A352" s="1"/>
      <c r="B352" s="1"/>
      <c r="C352" s="86"/>
      <c r="D352" s="1"/>
    </row>
    <row r="353" spans="1:4" ht="12.75">
      <c r="A353" s="1"/>
      <c r="B353" s="1"/>
      <c r="C353" s="86"/>
      <c r="D353" s="1"/>
    </row>
    <row r="354" spans="1:4" ht="12.75">
      <c r="A354" s="1"/>
      <c r="B354" s="1"/>
      <c r="C354" s="86"/>
      <c r="D354" s="1"/>
    </row>
    <row r="355" spans="1:4" ht="12.75">
      <c r="A355" s="1"/>
      <c r="B355" s="1"/>
      <c r="C355" s="86"/>
      <c r="D355" s="1"/>
    </row>
    <row r="356" spans="1:4" ht="12.75">
      <c r="A356" s="1"/>
      <c r="B356" s="1"/>
      <c r="C356" s="86"/>
      <c r="D356" s="1"/>
    </row>
    <row r="357" spans="1:4" ht="12.75">
      <c r="A357" s="1"/>
      <c r="B357" s="1"/>
      <c r="C357" s="86"/>
      <c r="D357" s="1"/>
    </row>
    <row r="358" spans="1:4" ht="12.75">
      <c r="A358" s="1"/>
      <c r="B358" s="1"/>
      <c r="C358" s="86"/>
      <c r="D358" s="1"/>
    </row>
    <row r="359" spans="1:4" ht="12.75">
      <c r="A359" s="1"/>
      <c r="B359" s="1"/>
      <c r="C359" s="86"/>
      <c r="D359" s="1"/>
    </row>
    <row r="360" spans="1:4" ht="12.75">
      <c r="A360" s="1"/>
      <c r="B360" s="1"/>
      <c r="C360" s="86"/>
      <c r="D360" s="1"/>
    </row>
    <row r="361" spans="1:4" ht="12.75">
      <c r="A361" s="1"/>
      <c r="B361" s="1"/>
      <c r="C361" s="86"/>
      <c r="D361" s="1"/>
    </row>
    <row r="362" spans="1:4" ht="12.75">
      <c r="A362" s="1"/>
      <c r="B362" s="1"/>
      <c r="C362" s="86"/>
      <c r="D362" s="1"/>
    </row>
    <row r="363" spans="1:4" ht="12.75">
      <c r="A363" s="1"/>
      <c r="B363" s="1"/>
      <c r="C363" s="86"/>
      <c r="D363" s="1"/>
    </row>
    <row r="364" spans="1:4" ht="12.75">
      <c r="A364" s="1"/>
      <c r="B364" s="1"/>
      <c r="C364" s="86"/>
      <c r="D364" s="1"/>
    </row>
    <row r="365" spans="1:4" ht="12.75">
      <c r="A365" s="1"/>
      <c r="B365" s="1"/>
      <c r="C365" s="86"/>
      <c r="D365" s="1"/>
    </row>
    <row r="366" spans="1:4" ht="12.75">
      <c r="A366" s="1"/>
      <c r="B366" s="1"/>
      <c r="C366" s="86"/>
      <c r="D366" s="1"/>
    </row>
    <row r="367" spans="1:4" ht="12.75">
      <c r="A367" s="1"/>
      <c r="B367" s="1"/>
      <c r="C367" s="86"/>
      <c r="D367" s="1"/>
    </row>
    <row r="368" spans="1:4" ht="12.75">
      <c r="A368" s="1"/>
      <c r="B368" s="1"/>
      <c r="C368" s="86"/>
      <c r="D368" s="1"/>
    </row>
    <row r="369" spans="1:4" ht="12.75">
      <c r="A369" s="1"/>
      <c r="B369" s="1"/>
      <c r="C369" s="86"/>
      <c r="D369" s="1"/>
    </row>
    <row r="370" spans="1:4" ht="12.75">
      <c r="A370" s="1"/>
      <c r="B370" s="1"/>
      <c r="C370" s="86"/>
      <c r="D370" s="1"/>
    </row>
    <row r="371" spans="1:4" ht="12.75">
      <c r="A371" s="1"/>
      <c r="B371" s="1"/>
      <c r="C371" s="86"/>
      <c r="D371" s="1"/>
    </row>
    <row r="372" spans="1:4" ht="12.75">
      <c r="A372" s="1"/>
      <c r="B372" s="1"/>
      <c r="C372" s="86"/>
      <c r="D372" s="1"/>
    </row>
    <row r="373" spans="1:4" ht="12.75">
      <c r="A373" s="1"/>
      <c r="B373" s="1"/>
      <c r="C373" s="86"/>
      <c r="D373" s="1"/>
    </row>
    <row r="374" spans="1:4" ht="12.75">
      <c r="A374" s="1"/>
      <c r="B374" s="1"/>
      <c r="C374" s="86"/>
      <c r="D374" s="1"/>
    </row>
    <row r="375" spans="1:4" ht="12.75">
      <c r="A375" s="1"/>
      <c r="B375" s="1"/>
      <c r="C375" s="86"/>
      <c r="D375" s="1"/>
    </row>
    <row r="376" spans="1:4" ht="12.75">
      <c r="A376" s="1"/>
      <c r="B376" s="1"/>
      <c r="C376" s="86"/>
      <c r="D376" s="1"/>
    </row>
    <row r="377" spans="1:4" ht="12.75">
      <c r="A377" s="1"/>
      <c r="B377" s="1"/>
      <c r="C377" s="86"/>
      <c r="D377" s="1"/>
    </row>
    <row r="378" spans="1:4" ht="12.75">
      <c r="A378" s="1"/>
      <c r="B378" s="1"/>
      <c r="C378" s="86"/>
      <c r="D378" s="1"/>
    </row>
    <row r="379" spans="1:4" ht="12.75">
      <c r="A379" s="1"/>
      <c r="B379" s="1"/>
      <c r="C379" s="86"/>
      <c r="D379" s="1"/>
    </row>
    <row r="380" spans="1:4" ht="12.75">
      <c r="A380" s="1"/>
      <c r="B380" s="1"/>
      <c r="C380" s="86"/>
      <c r="D380" s="1"/>
    </row>
    <row r="381" spans="1:4" ht="12.75">
      <c r="A381" s="1"/>
      <c r="B381" s="1"/>
      <c r="C381" s="86"/>
      <c r="D381" s="1"/>
    </row>
    <row r="382" spans="1:4" ht="12.75">
      <c r="A382" s="1"/>
      <c r="B382" s="1"/>
      <c r="C382" s="86"/>
      <c r="D382" s="1"/>
    </row>
    <row r="383" spans="1:4" ht="12.75">
      <c r="A383" s="1"/>
      <c r="B383" s="1"/>
      <c r="C383" s="86"/>
      <c r="D383" s="1"/>
    </row>
    <row r="384" spans="1:4" ht="12.75">
      <c r="A384" s="1"/>
      <c r="B384" s="1"/>
      <c r="C384" s="86"/>
      <c r="D384" s="1"/>
    </row>
    <row r="385" spans="1:4" ht="12.75">
      <c r="A385" s="1"/>
      <c r="B385" s="1"/>
      <c r="C385" s="86"/>
      <c r="D385" s="1"/>
    </row>
    <row r="386" spans="1:4" ht="12.75">
      <c r="A386" s="1"/>
      <c r="B386" s="1"/>
      <c r="C386" s="86"/>
      <c r="D386" s="1"/>
    </row>
    <row r="387" spans="1:4" ht="12.75">
      <c r="A387" s="1"/>
      <c r="B387" s="1"/>
      <c r="C387" s="86"/>
      <c r="D387" s="1"/>
    </row>
    <row r="388" spans="1:4" ht="12.75">
      <c r="A388" s="1"/>
      <c r="B388" s="1"/>
      <c r="C388" s="86"/>
      <c r="D388" s="1"/>
    </row>
    <row r="389" spans="1:4" ht="12.75">
      <c r="A389" s="1"/>
      <c r="B389" s="1"/>
      <c r="C389" s="86"/>
      <c r="D389" s="1"/>
    </row>
    <row r="390" spans="1:4" ht="12.75">
      <c r="A390" s="1"/>
      <c r="B390" s="1"/>
      <c r="C390" s="86"/>
      <c r="D390" s="1"/>
    </row>
    <row r="391" spans="1:4" ht="12.75">
      <c r="A391" s="1"/>
      <c r="B391" s="1"/>
      <c r="C391" s="86"/>
      <c r="D391" s="1"/>
    </row>
    <row r="392" spans="1:4" ht="12.75">
      <c r="A392" s="1"/>
      <c r="B392" s="1"/>
      <c r="C392" s="86"/>
      <c r="D392" s="1"/>
    </row>
    <row r="393" spans="1:4" ht="12.75">
      <c r="A393" s="1"/>
      <c r="B393" s="1"/>
      <c r="C393" s="86"/>
      <c r="D393" s="1"/>
    </row>
    <row r="394" spans="1:4" ht="12.75">
      <c r="A394" s="1"/>
      <c r="B394" s="1"/>
      <c r="C394" s="86"/>
      <c r="D394" s="1"/>
    </row>
    <row r="395" spans="1:4" ht="12.75">
      <c r="A395" s="1"/>
      <c r="B395" s="1"/>
      <c r="C395" s="86"/>
      <c r="D395" s="1"/>
    </row>
    <row r="396" spans="1:4" ht="12.75">
      <c r="A396" s="1"/>
      <c r="B396" s="1"/>
      <c r="C396" s="86"/>
      <c r="D396" s="1"/>
    </row>
    <row r="397" spans="1:4" ht="12.75">
      <c r="A397" s="1"/>
      <c r="B397" s="1"/>
      <c r="C397" s="86"/>
      <c r="D397" s="1"/>
    </row>
    <row r="398" spans="1:4" ht="12.75">
      <c r="A398" s="1"/>
      <c r="B398" s="1"/>
      <c r="C398" s="86"/>
      <c r="D398" s="1"/>
    </row>
    <row r="399" spans="1:4" ht="12.75">
      <c r="A399" s="1"/>
      <c r="B399" s="1"/>
      <c r="C399" s="86"/>
      <c r="D399" s="1"/>
    </row>
    <row r="400" spans="1:4" ht="12.75">
      <c r="A400" s="1"/>
      <c r="B400" s="1"/>
      <c r="C400" s="86"/>
      <c r="D400" s="1"/>
    </row>
    <row r="401" spans="1:4" ht="12.75">
      <c r="A401" s="1"/>
      <c r="B401" s="1"/>
      <c r="C401" s="86"/>
      <c r="D401" s="1"/>
    </row>
    <row r="402" spans="1:4" ht="12.75">
      <c r="A402" s="1"/>
      <c r="B402" s="1"/>
      <c r="C402" s="86"/>
      <c r="D402" s="1"/>
    </row>
    <row r="403" spans="1:4" ht="12.75">
      <c r="A403" s="1"/>
      <c r="B403" s="1"/>
      <c r="C403" s="86"/>
      <c r="D403" s="1"/>
    </row>
    <row r="404" spans="1:4" ht="12.75">
      <c r="A404" s="1"/>
      <c r="B404" s="1"/>
      <c r="C404" s="86"/>
      <c r="D404" s="1"/>
    </row>
    <row r="405" spans="1:4" ht="12.75">
      <c r="A405" s="1"/>
      <c r="B405" s="1"/>
      <c r="C405" s="86"/>
      <c r="D405" s="1"/>
    </row>
    <row r="406" spans="1:4" ht="12.75">
      <c r="A406" s="1"/>
      <c r="B406" s="1"/>
      <c r="C406" s="86"/>
      <c r="D406" s="1"/>
    </row>
    <row r="407" spans="2:4" ht="12.75">
      <c r="B407" s="1"/>
      <c r="C407" s="86"/>
      <c r="D407" s="1"/>
    </row>
    <row r="408" spans="2:4" ht="12.75">
      <c r="B408" s="1"/>
      <c r="C408" s="86"/>
      <c r="D408" s="1"/>
    </row>
    <row r="409" spans="2:4" ht="12.75">
      <c r="B409" s="1"/>
      <c r="C409" s="86"/>
      <c r="D409" s="1"/>
    </row>
    <row r="410" spans="2:4" ht="12.75">
      <c r="B410" s="1"/>
      <c r="C410" s="86"/>
      <c r="D410" s="1"/>
    </row>
    <row r="411" spans="2:4" ht="12.75">
      <c r="B411" s="1"/>
      <c r="C411" s="86"/>
      <c r="D411" s="1"/>
    </row>
    <row r="412" spans="2:4" ht="12.75">
      <c r="B412" s="1"/>
      <c r="C412" s="86"/>
      <c r="D412" s="1"/>
    </row>
    <row r="413" spans="2:4" ht="12.75">
      <c r="B413" s="1"/>
      <c r="C413" s="86"/>
      <c r="D413" s="1"/>
    </row>
    <row r="414" spans="2:4" ht="12.75">
      <c r="B414" s="1"/>
      <c r="C414" s="86"/>
      <c r="D414" s="1"/>
    </row>
    <row r="415" spans="2:4" ht="12.75">
      <c r="B415" s="1"/>
      <c r="C415" s="86"/>
      <c r="D415" s="1"/>
    </row>
    <row r="416" spans="2:4" ht="12.75">
      <c r="B416" s="1"/>
      <c r="C416" s="86"/>
      <c r="D416" s="1"/>
    </row>
    <row r="417" spans="2:4" ht="12.75">
      <c r="B417" s="1"/>
      <c r="C417" s="86"/>
      <c r="D417" s="1"/>
    </row>
    <row r="418" spans="2:4" ht="12.75">
      <c r="B418" s="1"/>
      <c r="C418" s="86"/>
      <c r="D418" s="1"/>
    </row>
    <row r="419" spans="2:4" ht="12.75">
      <c r="B419" s="1"/>
      <c r="C419" s="86"/>
      <c r="D419" s="1"/>
    </row>
    <row r="420" spans="2:4" ht="12.75">
      <c r="B420" s="1"/>
      <c r="C420" s="86"/>
      <c r="D420" s="1"/>
    </row>
    <row r="421" spans="2:4" ht="12.75">
      <c r="B421" s="1"/>
      <c r="C421" s="86"/>
      <c r="D421" s="1"/>
    </row>
    <row r="422" spans="2:4" ht="12.75">
      <c r="B422" s="1"/>
      <c r="C422" s="86"/>
      <c r="D422" s="1"/>
    </row>
    <row r="423" spans="2:4" ht="12.75">
      <c r="B423" s="1"/>
      <c r="C423" s="86"/>
      <c r="D423" s="1"/>
    </row>
    <row r="424" spans="2:4" ht="12.75">
      <c r="B424" s="1"/>
      <c r="C424" s="86"/>
      <c r="D424" s="1"/>
    </row>
    <row r="425" spans="2:4" ht="12.75">
      <c r="B425" s="1"/>
      <c r="C425" s="86"/>
      <c r="D425" s="1"/>
    </row>
    <row r="426" spans="2:4" ht="12.75">
      <c r="B426" s="1"/>
      <c r="C426" s="86"/>
      <c r="D426" s="1"/>
    </row>
    <row r="427" spans="2:4" ht="12.75">
      <c r="B427" s="1"/>
      <c r="C427" s="86"/>
      <c r="D427" s="1"/>
    </row>
    <row r="428" spans="2:4" ht="12.75">
      <c r="B428" s="1"/>
      <c r="C428" s="86"/>
      <c r="D428" s="1"/>
    </row>
    <row r="429" spans="2:4" ht="12.75">
      <c r="B429" s="1"/>
      <c r="C429" s="86"/>
      <c r="D429" s="1"/>
    </row>
    <row r="430" spans="2:4" ht="12.75">
      <c r="B430" s="1"/>
      <c r="C430" s="86"/>
      <c r="D430" s="1"/>
    </row>
    <row r="431" spans="2:4" ht="12.75">
      <c r="B431" s="1"/>
      <c r="C431" s="86"/>
      <c r="D431" s="1"/>
    </row>
    <row r="432" spans="2:4" ht="12.75">
      <c r="B432" s="1"/>
      <c r="C432" s="86"/>
      <c r="D432" s="1"/>
    </row>
    <row r="433" spans="2:4" ht="12.75">
      <c r="B433" s="1"/>
      <c r="C433" s="86"/>
      <c r="D433" s="1"/>
    </row>
    <row r="434" spans="2:4" ht="12.75">
      <c r="B434" s="1"/>
      <c r="C434" s="86"/>
      <c r="D434" s="1"/>
    </row>
    <row r="435" spans="2:4" ht="12.75">
      <c r="B435" s="1"/>
      <c r="C435" s="86"/>
      <c r="D435" s="1"/>
    </row>
    <row r="436" spans="2:4" ht="12.75">
      <c r="B436" s="1"/>
      <c r="C436" s="86"/>
      <c r="D436" s="1"/>
    </row>
    <row r="437" spans="2:4" ht="12.75">
      <c r="B437" s="1"/>
      <c r="C437" s="86"/>
      <c r="D437" s="1"/>
    </row>
    <row r="438" spans="2:4" ht="12.75">
      <c r="B438" s="1"/>
      <c r="C438" s="86"/>
      <c r="D438" s="1"/>
    </row>
    <row r="439" spans="2:4" ht="12.75">
      <c r="B439" s="1"/>
      <c r="C439" s="86"/>
      <c r="D439" s="1"/>
    </row>
    <row r="440" spans="2:4" ht="12.75">
      <c r="B440" s="1"/>
      <c r="C440" s="86"/>
      <c r="D440" s="1"/>
    </row>
    <row r="441" spans="2:4" ht="12.75">
      <c r="B441" s="1"/>
      <c r="C441" s="86"/>
      <c r="D441" s="1"/>
    </row>
    <row r="442" spans="2:4" ht="12.75">
      <c r="B442" s="1"/>
      <c r="C442" s="86"/>
      <c r="D442" s="1"/>
    </row>
    <row r="443" spans="2:4" ht="12.75">
      <c r="B443" s="1"/>
      <c r="C443" s="86"/>
      <c r="D443" s="1"/>
    </row>
    <row r="444" spans="2:4" ht="12.75">
      <c r="B444" s="1"/>
      <c r="C444" s="86"/>
      <c r="D444" s="1"/>
    </row>
    <row r="445" spans="2:4" ht="12.75">
      <c r="B445" s="1"/>
      <c r="C445" s="86"/>
      <c r="D445" s="1"/>
    </row>
    <row r="446" spans="2:4" ht="12.75">
      <c r="B446" s="1"/>
      <c r="C446" s="86"/>
      <c r="D446" s="1"/>
    </row>
    <row r="447" spans="2:4" ht="12.75">
      <c r="B447" s="1"/>
      <c r="C447" s="86"/>
      <c r="D447" s="1"/>
    </row>
    <row r="448" spans="2:4" ht="12.75">
      <c r="B448" s="1"/>
      <c r="C448" s="86"/>
      <c r="D448" s="1"/>
    </row>
    <row r="449" spans="2:4" ht="12.75">
      <c r="B449" s="1"/>
      <c r="C449" s="86"/>
      <c r="D449" s="1"/>
    </row>
    <row r="450" spans="2:4" ht="12.75">
      <c r="B450" s="1"/>
      <c r="C450" s="86"/>
      <c r="D450" s="1"/>
    </row>
    <row r="451" spans="2:4" ht="12.75">
      <c r="B451" s="1"/>
      <c r="C451" s="86"/>
      <c r="D451" s="1"/>
    </row>
    <row r="452" spans="2:4" ht="12.75">
      <c r="B452" s="1"/>
      <c r="C452" s="86"/>
      <c r="D452" s="1"/>
    </row>
    <row r="453" spans="2:4" ht="12.75">
      <c r="B453" s="1"/>
      <c r="C453" s="86"/>
      <c r="D453" s="1"/>
    </row>
    <row r="454" spans="2:4" ht="12.75">
      <c r="B454" s="1"/>
      <c r="C454" s="86"/>
      <c r="D454" s="1"/>
    </row>
    <row r="455" spans="2:4" ht="12.75">
      <c r="B455" s="1"/>
      <c r="C455" s="86"/>
      <c r="D455" s="1"/>
    </row>
    <row r="456" spans="2:4" ht="12.75">
      <c r="B456" s="1"/>
      <c r="C456" s="86"/>
      <c r="D456" s="1"/>
    </row>
    <row r="457" spans="2:4" ht="12.75">
      <c r="B457" s="1"/>
      <c r="C457" s="86"/>
      <c r="D457" s="1"/>
    </row>
    <row r="458" spans="2:4" ht="12.75">
      <c r="B458" s="1"/>
      <c r="C458" s="86"/>
      <c r="D458" s="1"/>
    </row>
    <row r="459" spans="2:4" ht="12.75">
      <c r="B459" s="1"/>
      <c r="C459" s="86"/>
      <c r="D459" s="1"/>
    </row>
    <row r="460" spans="2:4" ht="12.75">
      <c r="B460" s="1"/>
      <c r="C460" s="86"/>
      <c r="D460" s="1"/>
    </row>
    <row r="461" spans="2:4" ht="12.75">
      <c r="B461" s="1"/>
      <c r="C461" s="86"/>
      <c r="D461" s="1"/>
    </row>
    <row r="462" spans="2:4" ht="12.75">
      <c r="B462" s="1"/>
      <c r="C462" s="86"/>
      <c r="D462" s="1"/>
    </row>
    <row r="463" spans="2:4" ht="12.75">
      <c r="B463" s="1"/>
      <c r="C463" s="86"/>
      <c r="D463" s="1"/>
    </row>
    <row r="464" spans="2:4" ht="12.75">
      <c r="B464" s="1"/>
      <c r="C464" s="86"/>
      <c r="D464" s="1"/>
    </row>
    <row r="465" spans="2:4" ht="12.75">
      <c r="B465" s="1"/>
      <c r="C465" s="86"/>
      <c r="D465" s="1"/>
    </row>
    <row r="466" spans="2:4" ht="12.75">
      <c r="B466" s="1"/>
      <c r="C466" s="86"/>
      <c r="D466" s="1"/>
    </row>
    <row r="467" spans="2:4" ht="12.75">
      <c r="B467" s="1"/>
      <c r="C467" s="86"/>
      <c r="D467" s="1"/>
    </row>
    <row r="468" spans="2:4" ht="12.75">
      <c r="B468" s="1"/>
      <c r="C468" s="86"/>
      <c r="D468" s="1"/>
    </row>
    <row r="469" spans="2:4" ht="12.75">
      <c r="B469" s="1"/>
      <c r="C469" s="86"/>
      <c r="D469" s="1"/>
    </row>
    <row r="470" spans="2:4" ht="12.75">
      <c r="B470" s="1"/>
      <c r="C470" s="86"/>
      <c r="D470" s="1"/>
    </row>
    <row r="471" spans="2:4" ht="12.75">
      <c r="B471" s="1"/>
      <c r="C471" s="86"/>
      <c r="D471" s="1"/>
    </row>
    <row r="472" spans="2:4" ht="12.75">
      <c r="B472" s="1"/>
      <c r="C472" s="86"/>
      <c r="D472" s="1"/>
    </row>
    <row r="473" spans="2:4" ht="12.75">
      <c r="B473" s="1"/>
      <c r="C473" s="86"/>
      <c r="D473" s="1"/>
    </row>
    <row r="474" spans="2:4" ht="12.75">
      <c r="B474" s="1"/>
      <c r="C474" s="86"/>
      <c r="D474" s="1"/>
    </row>
    <row r="475" spans="2:4" ht="12.75">
      <c r="B475" s="1"/>
      <c r="C475" s="86"/>
      <c r="D475" s="1"/>
    </row>
    <row r="476" spans="2:4" ht="12.75">
      <c r="B476" s="1"/>
      <c r="C476" s="86"/>
      <c r="D476" s="1"/>
    </row>
    <row r="477" spans="2:4" ht="12.75">
      <c r="B477" s="1"/>
      <c r="C477" s="86"/>
      <c r="D477" s="1"/>
    </row>
    <row r="478" spans="2:4" ht="12.75">
      <c r="B478" s="1"/>
      <c r="C478" s="86"/>
      <c r="D478" s="1"/>
    </row>
    <row r="479" spans="2:4" ht="12.75">
      <c r="B479" s="1"/>
      <c r="C479" s="86"/>
      <c r="D479" s="1"/>
    </row>
    <row r="480" spans="2:4" ht="12.75">
      <c r="B480" s="1"/>
      <c r="C480" s="86"/>
      <c r="D480" s="1"/>
    </row>
    <row r="481" spans="2:4" ht="12.75">
      <c r="B481" s="1"/>
      <c r="C481" s="86"/>
      <c r="D481" s="1"/>
    </row>
    <row r="482" spans="2:4" ht="12.75">
      <c r="B482" s="1"/>
      <c r="C482" s="86"/>
      <c r="D482" s="1"/>
    </row>
    <row r="483" spans="2:4" ht="12.75">
      <c r="B483" s="1"/>
      <c r="C483" s="86"/>
      <c r="D483" s="1"/>
    </row>
    <row r="484" spans="2:4" ht="12.75">
      <c r="B484" s="1"/>
      <c r="C484" s="86"/>
      <c r="D484" s="1"/>
    </row>
    <row r="485" spans="2:4" ht="12.75">
      <c r="B485" s="1"/>
      <c r="C485" s="86"/>
      <c r="D485" s="1"/>
    </row>
    <row r="486" spans="2:4" ht="12.75">
      <c r="B486" s="1"/>
      <c r="C486" s="86"/>
      <c r="D486" s="1"/>
    </row>
    <row r="487" spans="2:4" ht="12.75">
      <c r="B487" s="1"/>
      <c r="C487" s="86"/>
      <c r="D487" s="1"/>
    </row>
    <row r="488" spans="2:4" ht="12.75">
      <c r="B488" s="1"/>
      <c r="C488" s="86"/>
      <c r="D488" s="1"/>
    </row>
    <row r="489" spans="2:4" ht="12.75">
      <c r="B489" s="1"/>
      <c r="C489" s="86"/>
      <c r="D489" s="1"/>
    </row>
    <row r="490" spans="2:4" ht="12.75">
      <c r="B490" s="1"/>
      <c r="C490" s="86"/>
      <c r="D490" s="1"/>
    </row>
    <row r="491" spans="2:4" ht="12.75">
      <c r="B491" s="1"/>
      <c r="C491" s="86"/>
      <c r="D491" s="1"/>
    </row>
    <row r="492" spans="2:4" ht="12.75">
      <c r="B492" s="1"/>
      <c r="C492" s="86"/>
      <c r="D492" s="1"/>
    </row>
    <row r="493" spans="2:4" ht="12.75">
      <c r="B493" s="1"/>
      <c r="C493" s="86"/>
      <c r="D493" s="1"/>
    </row>
    <row r="494" spans="2:4" ht="12.75">
      <c r="B494" s="1"/>
      <c r="C494" s="86"/>
      <c r="D494" s="1"/>
    </row>
    <row r="495" spans="2:4" ht="12.75">
      <c r="B495" s="1"/>
      <c r="C495" s="86"/>
      <c r="D495" s="1"/>
    </row>
    <row r="496" spans="2:4" ht="12.75">
      <c r="B496" s="1"/>
      <c r="C496" s="86"/>
      <c r="D496" s="1"/>
    </row>
    <row r="497" spans="2:4" ht="12.75">
      <c r="B497" s="1"/>
      <c r="C497" s="86"/>
      <c r="D497" s="1"/>
    </row>
    <row r="498" spans="2:4" ht="12.75">
      <c r="B498" s="1"/>
      <c r="C498" s="86"/>
      <c r="D498" s="1"/>
    </row>
    <row r="499" spans="2:4" ht="12.75">
      <c r="B499" s="1"/>
      <c r="C499" s="86"/>
      <c r="D499" s="1"/>
    </row>
    <row r="500" spans="2:4" ht="12.75">
      <c r="B500" s="1"/>
      <c r="C500" s="86"/>
      <c r="D500" s="1"/>
    </row>
    <row r="501" spans="2:4" ht="12.75">
      <c r="B501" s="1"/>
      <c r="C501" s="86"/>
      <c r="D501" s="1"/>
    </row>
    <row r="502" spans="2:4" ht="12.75">
      <c r="B502" s="1"/>
      <c r="C502" s="86"/>
      <c r="D502" s="1"/>
    </row>
    <row r="503" spans="2:4" ht="12.75">
      <c r="B503" s="1"/>
      <c r="C503" s="86"/>
      <c r="D503" s="1"/>
    </row>
    <row r="504" spans="2:4" ht="12.75">
      <c r="B504" s="1"/>
      <c r="C504" s="86"/>
      <c r="D504" s="1"/>
    </row>
    <row r="505" spans="2:4" ht="12.75">
      <c r="B505" s="1"/>
      <c r="C505" s="86"/>
      <c r="D505" s="1"/>
    </row>
    <row r="506" spans="2:4" ht="12.75">
      <c r="B506" s="1"/>
      <c r="C506" s="86"/>
      <c r="D506" s="1"/>
    </row>
    <row r="507" spans="2:4" ht="12.75">
      <c r="B507" s="1"/>
      <c r="C507" s="86"/>
      <c r="D507" s="1"/>
    </row>
    <row r="508" spans="2:4" ht="12.75">
      <c r="B508" s="1"/>
      <c r="C508" s="86"/>
      <c r="D508" s="1"/>
    </row>
    <row r="509" spans="2:4" ht="12.75">
      <c r="B509" s="1"/>
      <c r="C509" s="86"/>
      <c r="D509" s="1"/>
    </row>
    <row r="510" spans="2:4" ht="12.75">
      <c r="B510" s="1"/>
      <c r="C510" s="86"/>
      <c r="D510" s="1"/>
    </row>
    <row r="511" spans="2:4" ht="12.75">
      <c r="B511" s="1"/>
      <c r="C511" s="86"/>
      <c r="D511" s="1"/>
    </row>
    <row r="512" spans="2:4" ht="12.75">
      <c r="B512" s="1"/>
      <c r="C512" s="86"/>
      <c r="D512" s="1"/>
    </row>
    <row r="513" spans="2:4" ht="12.75">
      <c r="B513" s="1"/>
      <c r="C513" s="86"/>
      <c r="D513" s="59"/>
    </row>
    <row r="514" spans="2:4" ht="12.75">
      <c r="B514" s="1"/>
      <c r="C514" s="86"/>
      <c r="D514" s="59"/>
    </row>
    <row r="515" spans="2:4" ht="12.75">
      <c r="B515" s="1"/>
      <c r="C515" s="86"/>
      <c r="D515" s="59"/>
    </row>
    <row r="516" spans="2:4" ht="12.75">
      <c r="B516" s="1"/>
      <c r="C516" s="86"/>
      <c r="D516" s="59"/>
    </row>
    <row r="517" spans="2:4" ht="12.75">
      <c r="B517" s="1"/>
      <c r="C517" s="86"/>
      <c r="D517" s="59"/>
    </row>
    <row r="518" spans="2:4" ht="12.75">
      <c r="B518" s="1"/>
      <c r="C518" s="86"/>
      <c r="D518" s="59"/>
    </row>
    <row r="519" spans="2:4" ht="12.75">
      <c r="B519" s="1"/>
      <c r="C519" s="86"/>
      <c r="D519" s="59"/>
    </row>
    <row r="520" spans="2:4" ht="12.75">
      <c r="B520" s="1"/>
      <c r="C520" s="86"/>
      <c r="D520" s="59"/>
    </row>
    <row r="521" spans="2:4" ht="12.75">
      <c r="B521" s="1"/>
      <c r="C521" s="86"/>
      <c r="D521" s="59"/>
    </row>
    <row r="522" spans="2:4" ht="12.75">
      <c r="B522" s="1"/>
      <c r="C522" s="86"/>
      <c r="D522" s="59"/>
    </row>
    <row r="523" spans="2:4" ht="12.75">
      <c r="B523" s="1"/>
      <c r="C523" s="86"/>
      <c r="D523" s="59"/>
    </row>
    <row r="524" spans="2:4" ht="12.75">
      <c r="B524" s="1"/>
      <c r="C524" s="86"/>
      <c r="D524" s="59"/>
    </row>
    <row r="525" spans="2:4" ht="12.75">
      <c r="B525" s="1"/>
      <c r="C525" s="86"/>
      <c r="D525" s="59"/>
    </row>
    <row r="526" spans="2:4" ht="12.75">
      <c r="B526" s="1"/>
      <c r="C526" s="86"/>
      <c r="D526" s="59"/>
    </row>
    <row r="527" spans="2:4" ht="12.75">
      <c r="B527" s="1"/>
      <c r="C527" s="86"/>
      <c r="D527" s="59"/>
    </row>
  </sheetData>
  <sheetProtection password="C61A" sheet="1" selectLockedCells="1"/>
  <mergeCells count="4">
    <mergeCell ref="B2:D2"/>
    <mergeCell ref="B3:D3"/>
    <mergeCell ref="B7:D7"/>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1" dxfId="64" operator="equal" stopIfTrue="1">
      <formula>""</formula>
    </cfRule>
  </conditionalFormatting>
  <conditionalFormatting sqref="B11">
    <cfRule type="expression" priority="2" dxfId="68" stopIfTrue="1">
      <formula>A10&lt;&gt;A10</formula>
    </cfRule>
  </conditionalFormatting>
  <conditionalFormatting sqref="D243 D10:D11">
    <cfRule type="expression" priority="3" dxfId="68" stopIfTrue="1">
      <formula>C9&lt;&gt;$J10</formula>
    </cfRule>
  </conditionalFormatting>
  <dataValidations count="2">
    <dataValidation type="decimal" operator="lessThan" allowBlank="1" showErrorMessage="1" sqref="D16 D18:D20 D22 D24:D26 D30:D46 D48:D49 D51 D53:D62 D64:D65 D70:D74 D76:D84 D86:D89 D91:D92 D95:D99 D101:D107 D109:D111 D113:D118 D121:D126 D128:D130 D132:D136 D138:D141 D145:D149 D152:D160 D163:D169 D172:D173 D175:D177 D181:D184 D186:D189 D191:D198 D201:D206 D208:D213 D215:D219 D221:D225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5" right="0.39375" top="0.39375" bottom="0.39375" header="0.5118110236220472" footer="0.5118110236220472"/>
  <pageSetup horizontalDpi="300" verticalDpi="300" orientation="portrait" paperSize="9" scale="8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7">
    <tabColor indexed="56"/>
  </sheetPr>
  <dimension ref="A1:G181"/>
  <sheetViews>
    <sheetView showGridLines="0" workbookViewId="0" topLeftCell="A1">
      <pane ySplit="9" topLeftCell="A10" activePane="bottomLeft" state="frozen"/>
      <selection pane="bottomLeft" activeCell="AA78" sqref="AA78"/>
    </sheetView>
  </sheetViews>
  <sheetFormatPr defaultColWidth="0" defaultRowHeight="12.75"/>
  <cols>
    <col min="1" max="1" width="43.83203125" style="40" customWidth="1"/>
    <col min="2" max="2" width="24" style="41" customWidth="1"/>
    <col min="3" max="3" width="72.83203125" style="42" customWidth="1"/>
    <col min="4" max="4" width="25.5" style="42" customWidth="1"/>
    <col min="5" max="104" width="9.33203125" style="40" customWidth="1"/>
    <col min="105" max="16384" width="12.83203125" style="40" hidden="1" customWidth="1"/>
  </cols>
  <sheetData>
    <row r="1" spans="2:5" s="46" customFormat="1" ht="15.6">
      <c r="B1" s="45"/>
      <c r="D1" s="47"/>
      <c r="E1" s="1"/>
    </row>
    <row r="2" spans="2:6" s="46" customFormat="1" ht="15.6">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15.75" customHeight="1">
      <c r="A5" s="56"/>
      <c r="B5" s="56"/>
      <c r="C5" s="56"/>
      <c r="D5" s="56"/>
      <c r="E5" s="57"/>
      <c r="F5" s="57"/>
    </row>
    <row r="6" spans="2:5" s="1" customFormat="1" ht="15.6">
      <c r="B6" s="58"/>
      <c r="C6" s="58" t="str">
        <f>""</f>
        <v/>
      </c>
      <c r="E6" s="6"/>
    </row>
    <row r="7" spans="1:5" s="1" customFormat="1" ht="15.6">
      <c r="A7" s="6"/>
      <c r="B7" s="236" t="str">
        <f>UPPER(MENU!B14)</f>
        <v>04 DEMONSTRATIVO DA DESPESA REALIZADA POR FUNÇÕES E SUBFUNÇÕES</v>
      </c>
      <c r="C7" s="236"/>
      <c r="D7" s="236"/>
      <c r="E7" s="6"/>
    </row>
    <row r="8" spans="1:5" s="1" customFormat="1" ht="15.6">
      <c r="A8" s="6"/>
      <c r="D8" s="59"/>
      <c r="E8" s="6"/>
    </row>
    <row r="9" spans="1:5" s="1" customFormat="1" ht="15.6">
      <c r="A9" s="60"/>
      <c r="B9" s="90" t="s">
        <v>3316</v>
      </c>
      <c r="C9" s="90" t="s">
        <v>2897</v>
      </c>
      <c r="D9" s="91" t="s">
        <v>3317</v>
      </c>
      <c r="E9" s="6"/>
    </row>
    <row r="10" spans="2:4" s="10" customFormat="1" ht="15.6">
      <c r="B10" s="92"/>
      <c r="C10" s="64"/>
      <c r="D10" s="65"/>
    </row>
    <row r="11" spans="2:4" s="10" customFormat="1" ht="15.6" customHeight="1">
      <c r="B11" s="235" t="s">
        <v>3318</v>
      </c>
      <c r="C11" s="235"/>
      <c r="D11" s="235"/>
    </row>
    <row r="12" spans="2:4" s="10" customFormat="1" ht="15.6">
      <c r="B12" s="1"/>
      <c r="C12" s="86"/>
      <c r="D12" s="80"/>
    </row>
    <row r="13" spans="2:4" s="10" customFormat="1" ht="15.6">
      <c r="B13" s="1"/>
      <c r="C13" s="86"/>
      <c r="D13" s="80"/>
    </row>
    <row r="14" spans="2:4" s="10" customFormat="1" ht="15.6">
      <c r="B14" s="92"/>
      <c r="C14" s="64"/>
      <c r="D14" s="65"/>
    </row>
    <row r="15" spans="2:4" s="10" customFormat="1" ht="15.6">
      <c r="B15" s="92"/>
      <c r="C15" s="64"/>
      <c r="D15" s="65"/>
    </row>
    <row r="16" spans="2:4" s="10" customFormat="1" ht="15.6">
      <c r="B16" s="92"/>
      <c r="C16" s="64"/>
      <c r="D16" s="65"/>
    </row>
    <row r="17" spans="2:7" s="10" customFormat="1" ht="15.6" hidden="1">
      <c r="B17" s="93" t="s">
        <v>974</v>
      </c>
      <c r="C17" s="94" t="s">
        <v>3319</v>
      </c>
      <c r="D17" s="95">
        <f>SUM(D18:D27,D35:D36,D40:D56)</f>
        <v>0</v>
      </c>
      <c r="G17" s="96" t="s">
        <v>3320</v>
      </c>
    </row>
    <row r="18" spans="1:7" ht="15.6" hidden="1">
      <c r="A18" s="74"/>
      <c r="B18" s="10" t="s">
        <v>755</v>
      </c>
      <c r="C18" s="10" t="s">
        <v>3321</v>
      </c>
      <c r="D18" s="97"/>
      <c r="G18" s="96" t="s">
        <v>3320</v>
      </c>
    </row>
    <row r="19" spans="2:7" ht="15.6" hidden="1">
      <c r="B19" s="10" t="s">
        <v>805</v>
      </c>
      <c r="C19" s="10" t="s">
        <v>3322</v>
      </c>
      <c r="D19" s="97"/>
      <c r="G19" s="96" t="s">
        <v>3320</v>
      </c>
    </row>
    <row r="20" spans="2:7" ht="15.6" hidden="1">
      <c r="B20" s="10" t="s">
        <v>775</v>
      </c>
      <c r="C20" s="10" t="s">
        <v>3323</v>
      </c>
      <c r="D20" s="97"/>
      <c r="G20" s="96" t="s">
        <v>3320</v>
      </c>
    </row>
    <row r="21" spans="2:7" ht="15.6" hidden="1">
      <c r="B21" s="10" t="s">
        <v>780</v>
      </c>
      <c r="C21" s="10" t="s">
        <v>3324</v>
      </c>
      <c r="D21" s="97"/>
      <c r="G21" s="96" t="s">
        <v>3320</v>
      </c>
    </row>
    <row r="22" spans="2:7" ht="15.6" hidden="1">
      <c r="B22" s="10" t="s">
        <v>1018</v>
      </c>
      <c r="C22" s="10" t="s">
        <v>3325</v>
      </c>
      <c r="D22" s="97"/>
      <c r="G22" s="96" t="s">
        <v>3320</v>
      </c>
    </row>
    <row r="23" spans="2:7" ht="15.6" hidden="1">
      <c r="B23" s="10" t="s">
        <v>1022</v>
      </c>
      <c r="C23" s="10" t="s">
        <v>3326</v>
      </c>
      <c r="D23" s="97"/>
      <c r="G23" s="96" t="s">
        <v>3320</v>
      </c>
    </row>
    <row r="24" spans="2:7" ht="15.6" hidden="1">
      <c r="B24" s="10" t="s">
        <v>1026</v>
      </c>
      <c r="C24" s="10" t="s">
        <v>3327</v>
      </c>
      <c r="D24" s="97"/>
      <c r="G24" s="96" t="s">
        <v>3320</v>
      </c>
    </row>
    <row r="25" spans="2:7" ht="15.6" hidden="1">
      <c r="B25" s="10" t="s">
        <v>1030</v>
      </c>
      <c r="C25" s="10" t="s">
        <v>3328</v>
      </c>
      <c r="D25" s="97"/>
      <c r="G25" s="96" t="s">
        <v>3320</v>
      </c>
    </row>
    <row r="26" spans="2:7" ht="15.6" hidden="1">
      <c r="B26" s="10" t="s">
        <v>2358</v>
      </c>
      <c r="C26" s="10" t="s">
        <v>3329</v>
      </c>
      <c r="D26" s="97"/>
      <c r="G26" s="96" t="s">
        <v>3320</v>
      </c>
    </row>
    <row r="27" spans="2:7" ht="15.6" hidden="1">
      <c r="B27" s="10" t="s">
        <v>2362</v>
      </c>
      <c r="C27" s="10" t="s">
        <v>3330</v>
      </c>
      <c r="D27" s="65">
        <f>SUM(D28:D34)</f>
        <v>0</v>
      </c>
      <c r="G27" s="96" t="s">
        <v>3320</v>
      </c>
    </row>
    <row r="28" spans="1:7" ht="15.6" hidden="1">
      <c r="A28" s="98"/>
      <c r="B28" s="10" t="s">
        <v>2365</v>
      </c>
      <c r="C28" s="68" t="s">
        <v>2221</v>
      </c>
      <c r="D28" s="97"/>
      <c r="G28" s="96" t="s">
        <v>3320</v>
      </c>
    </row>
    <row r="29" spans="1:7" ht="15.6" hidden="1">
      <c r="A29" s="99"/>
      <c r="B29" s="10" t="s">
        <v>2369</v>
      </c>
      <c r="C29" s="68" t="s">
        <v>2224</v>
      </c>
      <c r="D29" s="97"/>
      <c r="G29" s="96" t="s">
        <v>3320</v>
      </c>
    </row>
    <row r="30" spans="1:7" ht="15.6" hidden="1">
      <c r="A30" s="99"/>
      <c r="B30" s="10" t="s">
        <v>2373</v>
      </c>
      <c r="C30" s="68" t="s">
        <v>3331</v>
      </c>
      <c r="D30" s="97"/>
      <c r="G30" s="96" t="s">
        <v>3320</v>
      </c>
    </row>
    <row r="31" spans="1:7" ht="15.6" hidden="1">
      <c r="A31" s="99"/>
      <c r="B31" s="10" t="s">
        <v>2377</v>
      </c>
      <c r="C31" s="68" t="s">
        <v>2230</v>
      </c>
      <c r="D31" s="97"/>
      <c r="G31" s="96" t="s">
        <v>3320</v>
      </c>
    </row>
    <row r="32" spans="1:7" ht="15.6" hidden="1">
      <c r="A32" s="99"/>
      <c r="B32" s="10" t="s">
        <v>2381</v>
      </c>
      <c r="C32" s="68" t="s">
        <v>2233</v>
      </c>
      <c r="D32" s="97"/>
      <c r="G32" s="96" t="s">
        <v>3320</v>
      </c>
    </row>
    <row r="33" spans="1:7" ht="15.6" hidden="1">
      <c r="A33" s="99"/>
      <c r="B33" s="10" t="s">
        <v>2385</v>
      </c>
      <c r="C33" s="68" t="s">
        <v>2236</v>
      </c>
      <c r="D33" s="97"/>
      <c r="G33" s="96" t="s">
        <v>3320</v>
      </c>
    </row>
    <row r="34" spans="1:7" ht="15.6" hidden="1">
      <c r="A34" s="99"/>
      <c r="B34" s="10" t="s">
        <v>2389</v>
      </c>
      <c r="C34" s="68" t="s">
        <v>2004</v>
      </c>
      <c r="D34" s="97"/>
      <c r="G34" s="96" t="s">
        <v>3320</v>
      </c>
    </row>
    <row r="35" spans="1:7" ht="15.6" hidden="1">
      <c r="A35" s="99"/>
      <c r="B35" s="10" t="s">
        <v>2393</v>
      </c>
      <c r="C35" s="10" t="s">
        <v>3332</v>
      </c>
      <c r="D35" s="97"/>
      <c r="G35" s="96" t="s">
        <v>3320</v>
      </c>
    </row>
    <row r="36" spans="2:7" ht="15.6" hidden="1">
      <c r="B36" s="10" t="s">
        <v>2396</v>
      </c>
      <c r="C36" s="10" t="s">
        <v>1995</v>
      </c>
      <c r="D36" s="65">
        <f>SUM(D37:D39)</f>
        <v>0</v>
      </c>
      <c r="G36" s="96" t="s">
        <v>3320</v>
      </c>
    </row>
    <row r="37" spans="2:7" ht="15.6" hidden="1">
      <c r="B37" s="10" t="s">
        <v>2399</v>
      </c>
      <c r="C37" s="68" t="s">
        <v>2001</v>
      </c>
      <c r="D37" s="97"/>
      <c r="G37" s="96" t="s">
        <v>3320</v>
      </c>
    </row>
    <row r="38" spans="2:7" ht="15.6" hidden="1">
      <c r="B38" s="10" t="s">
        <v>2403</v>
      </c>
      <c r="C38" s="68" t="s">
        <v>1998</v>
      </c>
      <c r="D38" s="97"/>
      <c r="G38" s="96" t="s">
        <v>3320</v>
      </c>
    </row>
    <row r="39" spans="2:7" ht="15.6" hidden="1">
      <c r="B39" s="10" t="s">
        <v>2407</v>
      </c>
      <c r="C39" s="68" t="s">
        <v>2004</v>
      </c>
      <c r="D39" s="97"/>
      <c r="G39" s="96" t="s">
        <v>3320</v>
      </c>
    </row>
    <row r="40" spans="2:7" ht="15.6" hidden="1">
      <c r="B40" s="10" t="s">
        <v>2411</v>
      </c>
      <c r="C40" s="10" t="s">
        <v>3333</v>
      </c>
      <c r="D40" s="97"/>
      <c r="G40" s="96" t="s">
        <v>3320</v>
      </c>
    </row>
    <row r="41" spans="2:7" ht="15.6" hidden="1">
      <c r="B41" s="10" t="s">
        <v>2415</v>
      </c>
      <c r="C41" s="10" t="s">
        <v>3334</v>
      </c>
      <c r="D41" s="97"/>
      <c r="G41" s="96" t="s">
        <v>3320</v>
      </c>
    </row>
    <row r="42" spans="2:7" ht="15.6" hidden="1">
      <c r="B42" s="10" t="s">
        <v>2419</v>
      </c>
      <c r="C42" s="10" t="s">
        <v>3335</v>
      </c>
      <c r="D42" s="97"/>
      <c r="G42" s="96" t="s">
        <v>3320</v>
      </c>
    </row>
    <row r="43" spans="2:7" ht="15.6" hidden="1">
      <c r="B43" s="10" t="s">
        <v>2423</v>
      </c>
      <c r="C43" s="10" t="s">
        <v>3336</v>
      </c>
      <c r="D43" s="97"/>
      <c r="G43" s="96" t="s">
        <v>3320</v>
      </c>
    </row>
    <row r="44" spans="2:7" ht="15.6" hidden="1">
      <c r="B44" s="10" t="s">
        <v>2427</v>
      </c>
      <c r="C44" s="10" t="s">
        <v>3337</v>
      </c>
      <c r="D44" s="97"/>
      <c r="G44" s="96" t="s">
        <v>3320</v>
      </c>
    </row>
    <row r="45" spans="2:7" ht="15.6" hidden="1">
      <c r="B45" s="10" t="s">
        <v>2431</v>
      </c>
      <c r="C45" s="10" t="s">
        <v>3338</v>
      </c>
      <c r="D45" s="97"/>
      <c r="G45" s="96" t="s">
        <v>3320</v>
      </c>
    </row>
    <row r="46" spans="2:7" ht="15.6" hidden="1">
      <c r="B46" s="10" t="s">
        <v>2435</v>
      </c>
      <c r="C46" s="10" t="s">
        <v>3339</v>
      </c>
      <c r="D46" s="97"/>
      <c r="G46" s="96" t="s">
        <v>3320</v>
      </c>
    </row>
    <row r="47" spans="2:7" ht="15.6" hidden="1">
      <c r="B47" s="10" t="s">
        <v>2438</v>
      </c>
      <c r="C47" s="10" t="s">
        <v>3340</v>
      </c>
      <c r="D47" s="97"/>
      <c r="G47" s="96" t="s">
        <v>3320</v>
      </c>
    </row>
    <row r="48" spans="2:7" ht="15.6" hidden="1">
      <c r="B48" s="10" t="s">
        <v>2441</v>
      </c>
      <c r="C48" s="10" t="s">
        <v>3341</v>
      </c>
      <c r="D48" s="97"/>
      <c r="G48" s="96" t="s">
        <v>3320</v>
      </c>
    </row>
    <row r="49" spans="2:7" ht="15.6" hidden="1">
      <c r="B49" s="10" t="s">
        <v>2445</v>
      </c>
      <c r="C49" s="10" t="s">
        <v>3342</v>
      </c>
      <c r="D49" s="97"/>
      <c r="G49" s="96" t="s">
        <v>3320</v>
      </c>
    </row>
    <row r="50" spans="2:7" ht="15.6" hidden="1">
      <c r="B50" s="10" t="s">
        <v>2448</v>
      </c>
      <c r="C50" s="10" t="s">
        <v>3343</v>
      </c>
      <c r="D50" s="97"/>
      <c r="G50" s="96" t="s">
        <v>3320</v>
      </c>
    </row>
    <row r="51" spans="2:7" ht="15.6" hidden="1">
      <c r="B51" s="10" t="s">
        <v>2451</v>
      </c>
      <c r="C51" s="10" t="s">
        <v>3344</v>
      </c>
      <c r="D51" s="97"/>
      <c r="G51" s="96" t="s">
        <v>3320</v>
      </c>
    </row>
    <row r="52" spans="2:7" ht="15.6" hidden="1">
      <c r="B52" s="10" t="s">
        <v>2454</v>
      </c>
      <c r="C52" s="10" t="s">
        <v>3345</v>
      </c>
      <c r="D52" s="97"/>
      <c r="G52" s="96" t="s">
        <v>3320</v>
      </c>
    </row>
    <row r="53" spans="2:7" ht="15.6" hidden="1">
      <c r="B53" s="10" t="s">
        <v>2458</v>
      </c>
      <c r="C53" s="10" t="s">
        <v>3346</v>
      </c>
      <c r="D53" s="97"/>
      <c r="G53" s="96" t="s">
        <v>3320</v>
      </c>
    </row>
    <row r="54" spans="2:7" ht="15.6" hidden="1">
      <c r="B54" s="10" t="s">
        <v>2462</v>
      </c>
      <c r="C54" s="10" t="s">
        <v>3347</v>
      </c>
      <c r="D54" s="97"/>
      <c r="G54" s="96" t="s">
        <v>3320</v>
      </c>
    </row>
    <row r="55" spans="2:7" ht="15.6" hidden="1">
      <c r="B55" s="10" t="s">
        <v>2466</v>
      </c>
      <c r="C55" s="10" t="s">
        <v>3348</v>
      </c>
      <c r="D55" s="97"/>
      <c r="G55" s="96" t="s">
        <v>3320</v>
      </c>
    </row>
    <row r="56" spans="2:7" ht="15.6" hidden="1">
      <c r="B56" s="10" t="s">
        <v>2470</v>
      </c>
      <c r="C56" s="10" t="s">
        <v>3349</v>
      </c>
      <c r="D56" s="97"/>
      <c r="G56" s="96" t="s">
        <v>3320</v>
      </c>
    </row>
    <row r="57" spans="2:4" ht="15.6">
      <c r="B57" s="10"/>
      <c r="C57" s="100"/>
      <c r="D57" s="101"/>
    </row>
    <row r="58" spans="2:4" ht="15.6">
      <c r="B58" s="100"/>
      <c r="C58" s="101"/>
      <c r="D58" s="101"/>
    </row>
    <row r="59" spans="2:4" ht="15.6">
      <c r="B59" s="100"/>
      <c r="C59" s="101"/>
      <c r="D59" s="101"/>
    </row>
    <row r="60" spans="2:4" ht="15.6">
      <c r="B60" s="100"/>
      <c r="C60" s="101"/>
      <c r="D60" s="101"/>
    </row>
    <row r="61" spans="2:4" ht="15.6">
      <c r="B61" s="100"/>
      <c r="C61" s="101"/>
      <c r="D61" s="101"/>
    </row>
    <row r="62" spans="2:4" ht="15.6">
      <c r="B62" s="100"/>
      <c r="C62" s="101"/>
      <c r="D62" s="101"/>
    </row>
    <row r="63" spans="2:4" ht="15.6">
      <c r="B63" s="100"/>
      <c r="C63" s="101"/>
      <c r="D63" s="101"/>
    </row>
    <row r="64" spans="2:4" ht="15.6">
      <c r="B64" s="100"/>
      <c r="C64" s="101"/>
      <c r="D64" s="101"/>
    </row>
    <row r="65" spans="2:4" ht="15.6">
      <c r="B65" s="100"/>
      <c r="C65" s="101"/>
      <c r="D65" s="101"/>
    </row>
    <row r="66" spans="2:4" ht="15.6">
      <c r="B66" s="100"/>
      <c r="C66" s="101"/>
      <c r="D66" s="101"/>
    </row>
    <row r="67" spans="2:4" ht="15.6">
      <c r="B67" s="100"/>
      <c r="C67" s="101"/>
      <c r="D67" s="101"/>
    </row>
    <row r="68" spans="2:4" ht="15.6">
      <c r="B68" s="100"/>
      <c r="C68" s="101"/>
      <c r="D68" s="101"/>
    </row>
    <row r="69" spans="2:4" ht="15.6">
      <c r="B69" s="100"/>
      <c r="C69" s="101"/>
      <c r="D69" s="101"/>
    </row>
    <row r="70" spans="2:4" ht="15.6">
      <c r="B70" s="100"/>
      <c r="C70" s="101"/>
      <c r="D70" s="101"/>
    </row>
    <row r="71" spans="2:4" ht="15.6">
      <c r="B71" s="100"/>
      <c r="C71" s="101"/>
      <c r="D71" s="101"/>
    </row>
    <row r="72" spans="2:4" ht="15.6">
      <c r="B72" s="100"/>
      <c r="C72" s="101"/>
      <c r="D72" s="101"/>
    </row>
    <row r="73" spans="2:4" ht="15.6">
      <c r="B73" s="100"/>
      <c r="C73" s="101"/>
      <c r="D73" s="101"/>
    </row>
    <row r="74" spans="2:4" ht="15.6">
      <c r="B74" s="100"/>
      <c r="C74" s="101"/>
      <c r="D74" s="101"/>
    </row>
    <row r="75" spans="2:4" ht="15.6">
      <c r="B75" s="100"/>
      <c r="C75" s="101"/>
      <c r="D75" s="101"/>
    </row>
    <row r="76" spans="2:4" ht="15.6">
      <c r="B76" s="100"/>
      <c r="C76" s="101"/>
      <c r="D76" s="101"/>
    </row>
    <row r="77" spans="2:4" ht="15.6">
      <c r="B77" s="100"/>
      <c r="C77" s="101"/>
      <c r="D77" s="101"/>
    </row>
    <row r="78" spans="2:4" ht="15.6">
      <c r="B78" s="100"/>
      <c r="C78" s="101"/>
      <c r="D78" s="101"/>
    </row>
    <row r="79" spans="2:4" ht="15.6">
      <c r="B79" s="100"/>
      <c r="C79" s="101"/>
      <c r="D79" s="101"/>
    </row>
    <row r="80" spans="2:4" ht="15.6">
      <c r="B80" s="100"/>
      <c r="C80" s="101"/>
      <c r="D80" s="101"/>
    </row>
    <row r="81" spans="2:4" ht="15.6">
      <c r="B81" s="100"/>
      <c r="C81" s="101"/>
      <c r="D81" s="101"/>
    </row>
    <row r="82" spans="2:4" ht="15.6">
      <c r="B82" s="100"/>
      <c r="C82" s="101"/>
      <c r="D82" s="101"/>
    </row>
    <row r="83" spans="2:4" ht="15.6">
      <c r="B83" s="100"/>
      <c r="C83" s="101"/>
      <c r="D83" s="101"/>
    </row>
    <row r="84" spans="2:4" ht="15.6">
      <c r="B84" s="100"/>
      <c r="C84" s="101"/>
      <c r="D84" s="101"/>
    </row>
    <row r="85" spans="2:4" ht="15.6">
      <c r="B85" s="100"/>
      <c r="C85" s="101"/>
      <c r="D85" s="101"/>
    </row>
    <row r="86" spans="2:4" ht="15.6">
      <c r="B86" s="100"/>
      <c r="C86" s="101"/>
      <c r="D86" s="101"/>
    </row>
    <row r="87" spans="2:4" ht="15.6">
      <c r="B87" s="100"/>
      <c r="C87" s="101"/>
      <c r="D87" s="101"/>
    </row>
    <row r="88" spans="2:4" ht="15.6">
      <c r="B88" s="100"/>
      <c r="C88" s="101"/>
      <c r="D88" s="101"/>
    </row>
    <row r="89" spans="2:4" ht="15.6">
      <c r="B89" s="100"/>
      <c r="C89" s="101"/>
      <c r="D89" s="101"/>
    </row>
    <row r="90" spans="2:4" ht="15.6">
      <c r="B90" s="100"/>
      <c r="C90" s="101"/>
      <c r="D90" s="101"/>
    </row>
    <row r="91" spans="2:4" ht="15.6">
      <c r="B91" s="100"/>
      <c r="C91" s="101"/>
      <c r="D91" s="101"/>
    </row>
    <row r="92" spans="2:4" ht="15.6">
      <c r="B92" s="100"/>
      <c r="C92" s="101"/>
      <c r="D92" s="101"/>
    </row>
    <row r="93" spans="2:4" ht="15.6">
      <c r="B93" s="100"/>
      <c r="C93" s="101"/>
      <c r="D93" s="101"/>
    </row>
    <row r="94" spans="2:4" ht="15.6">
      <c r="B94" s="100"/>
      <c r="C94" s="101"/>
      <c r="D94" s="101"/>
    </row>
    <row r="95" spans="2:4" ht="15.6">
      <c r="B95" s="100"/>
      <c r="C95" s="101"/>
      <c r="D95" s="101"/>
    </row>
    <row r="96" spans="2:4" ht="15.6">
      <c r="B96" s="100"/>
      <c r="C96" s="101"/>
      <c r="D96" s="101"/>
    </row>
    <row r="97" spans="2:4" ht="15.6">
      <c r="B97" s="100"/>
      <c r="C97" s="101"/>
      <c r="D97" s="101"/>
    </row>
    <row r="98" spans="2:4" ht="15.6">
      <c r="B98" s="100"/>
      <c r="C98" s="101"/>
      <c r="D98" s="101"/>
    </row>
    <row r="99" spans="2:4" ht="15.6">
      <c r="B99" s="100"/>
      <c r="C99" s="101"/>
      <c r="D99" s="101"/>
    </row>
    <row r="100" spans="2:4" ht="15.6">
      <c r="B100" s="100"/>
      <c r="C100" s="101"/>
      <c r="D100" s="101"/>
    </row>
    <row r="101" spans="2:4" ht="15.6">
      <c r="B101" s="100"/>
      <c r="C101" s="101"/>
      <c r="D101" s="101"/>
    </row>
    <row r="102" spans="2:4" ht="15.6">
      <c r="B102" s="100"/>
      <c r="C102" s="101"/>
      <c r="D102" s="101"/>
    </row>
    <row r="103" spans="2:4" ht="15.6">
      <c r="B103" s="100"/>
      <c r="C103" s="101"/>
      <c r="D103" s="101"/>
    </row>
    <row r="104" spans="2:4" ht="15.6">
      <c r="B104" s="100"/>
      <c r="C104" s="101"/>
      <c r="D104" s="101"/>
    </row>
    <row r="105" spans="2:4" ht="15.6">
      <c r="B105" s="100"/>
      <c r="C105" s="101"/>
      <c r="D105" s="101"/>
    </row>
    <row r="106" spans="2:4" ht="15.6">
      <c r="B106" s="100"/>
      <c r="C106" s="101"/>
      <c r="D106" s="101"/>
    </row>
    <row r="107" spans="2:4" ht="15.6">
      <c r="B107" s="100"/>
      <c r="C107" s="101"/>
      <c r="D107" s="101"/>
    </row>
    <row r="108" spans="2:4" ht="15.6">
      <c r="B108" s="100"/>
      <c r="C108" s="101"/>
      <c r="D108" s="101"/>
    </row>
    <row r="109" spans="2:4" ht="15.6">
      <c r="B109" s="100"/>
      <c r="C109" s="101"/>
      <c r="D109" s="101"/>
    </row>
    <row r="110" spans="2:4" ht="15.6">
      <c r="B110" s="100"/>
      <c r="C110" s="101"/>
      <c r="D110" s="101"/>
    </row>
    <row r="111" spans="2:4" ht="15.6">
      <c r="B111" s="100"/>
      <c r="C111" s="101"/>
      <c r="D111" s="101"/>
    </row>
    <row r="112" spans="2:4" ht="15.6">
      <c r="B112" s="100"/>
      <c r="C112" s="101"/>
      <c r="D112" s="101"/>
    </row>
    <row r="113" spans="2:4" ht="15.6">
      <c r="B113" s="100"/>
      <c r="C113" s="101"/>
      <c r="D113" s="101"/>
    </row>
    <row r="114" spans="2:4" ht="15.6">
      <c r="B114" s="100"/>
      <c r="C114" s="101"/>
      <c r="D114" s="101"/>
    </row>
    <row r="115" spans="2:4" ht="15.6">
      <c r="B115" s="100"/>
      <c r="C115" s="101"/>
      <c r="D115" s="101"/>
    </row>
    <row r="116" spans="2:4" ht="15.6">
      <c r="B116" s="100"/>
      <c r="C116" s="101"/>
      <c r="D116" s="101"/>
    </row>
    <row r="117" spans="2:4" ht="15.6">
      <c r="B117" s="100"/>
      <c r="C117" s="101"/>
      <c r="D117" s="101"/>
    </row>
    <row r="118" spans="2:4" ht="15.6">
      <c r="B118" s="100"/>
      <c r="C118" s="101"/>
      <c r="D118" s="101"/>
    </row>
    <row r="119" spans="2:4" ht="15.6">
      <c r="B119" s="100"/>
      <c r="C119" s="101"/>
      <c r="D119" s="101"/>
    </row>
    <row r="120" spans="2:4" ht="15.6">
      <c r="B120" s="100"/>
      <c r="C120" s="101"/>
      <c r="D120" s="101"/>
    </row>
    <row r="121" spans="2:4" ht="15.6">
      <c r="B121" s="100"/>
      <c r="C121" s="101"/>
      <c r="D121" s="101"/>
    </row>
    <row r="122" spans="2:4" ht="15.6">
      <c r="B122" s="100"/>
      <c r="C122" s="101"/>
      <c r="D122" s="101"/>
    </row>
    <row r="123" spans="2:4" ht="15.6">
      <c r="B123" s="100"/>
      <c r="C123" s="101"/>
      <c r="D123" s="101"/>
    </row>
    <row r="124" spans="2:4" ht="15.6">
      <c r="B124" s="100"/>
      <c r="C124" s="101"/>
      <c r="D124" s="101"/>
    </row>
    <row r="125" spans="2:4" ht="15.6">
      <c r="B125" s="100"/>
      <c r="C125" s="101"/>
      <c r="D125" s="101"/>
    </row>
    <row r="126" spans="2:4" ht="15.6">
      <c r="B126" s="100"/>
      <c r="C126" s="101"/>
      <c r="D126" s="101"/>
    </row>
    <row r="127" spans="2:4" ht="15.6">
      <c r="B127" s="100"/>
      <c r="C127" s="101"/>
      <c r="D127" s="101"/>
    </row>
    <row r="128" spans="2:4" ht="15.6">
      <c r="B128" s="100"/>
      <c r="C128" s="101"/>
      <c r="D128" s="101"/>
    </row>
    <row r="129" spans="2:4" ht="15.6">
      <c r="B129" s="100"/>
      <c r="C129" s="101"/>
      <c r="D129" s="101"/>
    </row>
    <row r="130" spans="2:4" ht="15.6">
      <c r="B130" s="100"/>
      <c r="C130" s="101"/>
      <c r="D130" s="101"/>
    </row>
    <row r="131" spans="2:4" ht="15.6">
      <c r="B131" s="100"/>
      <c r="C131" s="101"/>
      <c r="D131" s="101"/>
    </row>
    <row r="132" spans="2:4" ht="15.6">
      <c r="B132" s="100"/>
      <c r="C132" s="101"/>
      <c r="D132" s="101"/>
    </row>
    <row r="133" spans="2:4" ht="15.6">
      <c r="B133" s="100"/>
      <c r="C133" s="101"/>
      <c r="D133" s="101"/>
    </row>
    <row r="134" spans="2:4" ht="15.6">
      <c r="B134" s="100"/>
      <c r="C134" s="101"/>
      <c r="D134" s="101"/>
    </row>
    <row r="135" spans="2:4" ht="15.6">
      <c r="B135" s="100"/>
      <c r="C135" s="101"/>
      <c r="D135" s="101"/>
    </row>
    <row r="136" spans="2:4" ht="15.6">
      <c r="B136" s="100"/>
      <c r="C136" s="101"/>
      <c r="D136" s="101"/>
    </row>
    <row r="137" spans="2:4" ht="15.6">
      <c r="B137" s="100"/>
      <c r="C137" s="101"/>
      <c r="D137" s="101"/>
    </row>
    <row r="138" spans="2:4" ht="15.6">
      <c r="B138" s="100"/>
      <c r="C138" s="101"/>
      <c r="D138" s="101"/>
    </row>
    <row r="139" spans="2:4" ht="15.6">
      <c r="B139" s="100"/>
      <c r="C139" s="101"/>
      <c r="D139" s="101"/>
    </row>
    <row r="140" spans="2:4" ht="15.6">
      <c r="B140" s="100"/>
      <c r="C140" s="101"/>
      <c r="D140" s="101"/>
    </row>
    <row r="141" spans="2:4" ht="15.6">
      <c r="B141" s="100"/>
      <c r="C141" s="101"/>
      <c r="D141" s="101"/>
    </row>
    <row r="142" spans="2:4" ht="15.6">
      <c r="B142" s="100"/>
      <c r="C142" s="101"/>
      <c r="D142" s="101"/>
    </row>
    <row r="143" spans="2:4" ht="15.6">
      <c r="B143" s="100"/>
      <c r="C143" s="101"/>
      <c r="D143" s="101"/>
    </row>
    <row r="144" spans="2:4" ht="15.6">
      <c r="B144" s="100"/>
      <c r="C144" s="101"/>
      <c r="D144" s="101"/>
    </row>
    <row r="145" spans="2:4" ht="15.6">
      <c r="B145" s="100"/>
      <c r="C145" s="101"/>
      <c r="D145" s="101"/>
    </row>
    <row r="146" spans="2:4" ht="15.6">
      <c r="B146" s="100"/>
      <c r="C146" s="101"/>
      <c r="D146" s="101"/>
    </row>
    <row r="147" spans="2:4" ht="15.6">
      <c r="B147" s="100"/>
      <c r="C147" s="101"/>
      <c r="D147" s="101"/>
    </row>
    <row r="148" spans="2:4" ht="15.6">
      <c r="B148" s="100"/>
      <c r="C148" s="101"/>
      <c r="D148" s="101"/>
    </row>
    <row r="149" spans="2:4" ht="15.6">
      <c r="B149" s="100"/>
      <c r="C149" s="101"/>
      <c r="D149" s="101"/>
    </row>
    <row r="150" spans="2:4" ht="15.6">
      <c r="B150" s="100"/>
      <c r="C150" s="101"/>
      <c r="D150" s="101"/>
    </row>
    <row r="151" spans="2:4" ht="15.6">
      <c r="B151" s="100"/>
      <c r="C151" s="101"/>
      <c r="D151" s="101"/>
    </row>
    <row r="152" spans="2:4" ht="15.6">
      <c r="B152" s="100"/>
      <c r="C152" s="101"/>
      <c r="D152" s="101"/>
    </row>
    <row r="153" spans="2:4" ht="15.6">
      <c r="B153" s="100"/>
      <c r="C153" s="101"/>
      <c r="D153" s="101"/>
    </row>
    <row r="154" spans="2:4" ht="15.6">
      <c r="B154" s="100"/>
      <c r="C154" s="101"/>
      <c r="D154" s="101"/>
    </row>
    <row r="155" spans="2:4" ht="15.6">
      <c r="B155" s="100"/>
      <c r="C155" s="101"/>
      <c r="D155" s="101"/>
    </row>
    <row r="156" spans="2:4" ht="15.6">
      <c r="B156" s="100"/>
      <c r="C156" s="101"/>
      <c r="D156" s="101"/>
    </row>
    <row r="157" spans="2:4" ht="15.6">
      <c r="B157" s="100"/>
      <c r="C157" s="101"/>
      <c r="D157" s="101"/>
    </row>
    <row r="158" spans="2:4" ht="15.6">
      <c r="B158" s="100"/>
      <c r="C158" s="101"/>
      <c r="D158" s="101"/>
    </row>
    <row r="159" spans="2:4" ht="15.6">
      <c r="B159" s="100"/>
      <c r="C159" s="101"/>
      <c r="D159" s="101"/>
    </row>
    <row r="160" spans="2:4" ht="15.6">
      <c r="B160" s="100"/>
      <c r="C160" s="101"/>
      <c r="D160" s="101"/>
    </row>
    <row r="161" spans="2:4" ht="15.6">
      <c r="B161" s="100"/>
      <c r="C161" s="101"/>
      <c r="D161" s="101"/>
    </row>
    <row r="162" spans="2:4" ht="15.6">
      <c r="B162" s="100"/>
      <c r="C162" s="101"/>
      <c r="D162" s="101"/>
    </row>
    <row r="163" spans="2:4" ht="15.6">
      <c r="B163" s="100"/>
      <c r="C163" s="101"/>
      <c r="D163" s="101"/>
    </row>
    <row r="164" spans="2:4" ht="15.6">
      <c r="B164" s="100"/>
      <c r="C164" s="101"/>
      <c r="D164" s="101"/>
    </row>
    <row r="165" spans="2:4" ht="15.6">
      <c r="B165" s="100"/>
      <c r="C165" s="101"/>
      <c r="D165" s="101"/>
    </row>
    <row r="166" spans="2:4" ht="15.6">
      <c r="B166" s="100"/>
      <c r="C166" s="101"/>
      <c r="D166" s="101"/>
    </row>
    <row r="167" spans="2:4" ht="15.6">
      <c r="B167" s="100"/>
      <c r="C167" s="101"/>
      <c r="D167" s="101"/>
    </row>
    <row r="168" spans="2:4" ht="15.6">
      <c r="B168" s="100"/>
      <c r="C168" s="101"/>
      <c r="D168" s="101"/>
    </row>
    <row r="169" spans="2:4" ht="15.6">
      <c r="B169" s="100"/>
      <c r="C169" s="101"/>
      <c r="D169" s="101"/>
    </row>
    <row r="170" spans="2:4" ht="15.6">
      <c r="B170" s="100"/>
      <c r="C170" s="101"/>
      <c r="D170" s="101"/>
    </row>
    <row r="171" spans="2:4" ht="15.6">
      <c r="B171" s="100"/>
      <c r="C171" s="101"/>
      <c r="D171" s="101"/>
    </row>
    <row r="172" spans="2:4" ht="15.6">
      <c r="B172" s="100"/>
      <c r="C172" s="101"/>
      <c r="D172" s="101"/>
    </row>
    <row r="173" spans="2:4" ht="15.6">
      <c r="B173" s="100"/>
      <c r="C173" s="101"/>
      <c r="D173" s="101"/>
    </row>
    <row r="174" spans="2:4" ht="15.6">
      <c r="B174" s="100"/>
      <c r="C174" s="101"/>
      <c r="D174" s="101"/>
    </row>
    <row r="175" spans="2:4" ht="15.6">
      <c r="B175" s="100"/>
      <c r="C175" s="101"/>
      <c r="D175" s="101"/>
    </row>
    <row r="176" spans="2:4" ht="15.6">
      <c r="B176" s="100"/>
      <c r="C176" s="101"/>
      <c r="D176" s="101"/>
    </row>
    <row r="177" spans="2:4" ht="15.6">
      <c r="B177" s="100"/>
      <c r="C177" s="101"/>
      <c r="D177" s="101"/>
    </row>
    <row r="178" spans="2:4" ht="15.6">
      <c r="B178" s="100"/>
      <c r="C178" s="101"/>
      <c r="D178" s="101"/>
    </row>
    <row r="179" spans="2:4" ht="15.6">
      <c r="B179" s="100"/>
      <c r="C179" s="101"/>
      <c r="D179" s="101"/>
    </row>
    <row r="180" spans="2:4" ht="15.6">
      <c r="B180" s="100"/>
      <c r="C180" s="101"/>
      <c r="D180" s="101"/>
    </row>
    <row r="181" spans="2:4" ht="15.6">
      <c r="B181" s="100"/>
      <c r="C181" s="101"/>
      <c r="D181" s="101"/>
    </row>
  </sheetData>
  <sheetProtection password="C61A" sheet="1" selectLockedCells="1"/>
  <mergeCells count="4">
    <mergeCell ref="B2:D2"/>
    <mergeCell ref="B3:D3"/>
    <mergeCell ref="B7:D7"/>
    <mergeCell ref="B11:D11"/>
  </mergeCells>
  <conditionalFormatting sqref="D18:D56">
    <cfRule type="cellIs" priority="1" dxfId="64" operator="equal" stopIfTrue="1">
      <formula>""</formula>
    </cfRule>
  </conditionalFormatting>
  <conditionalFormatting sqref="A28:A35">
    <cfRule type="expression" priority="2" dxfId="86" stopIfTrue="1">
      <formula>OR(XFD27&gt;0,XFD27&lt;0)</formula>
    </cfRule>
  </conditionalFormatting>
  <conditionalFormatting sqref="D18">
    <cfRule type="expression" priority="3" dxfId="68" stopIfTrue="1">
      <formula>C17&lt;&gt;$G18</formula>
    </cfRule>
  </conditionalFormatting>
  <conditionalFormatting sqref="D10 D14:D17">
    <cfRule type="expression" priority="4" dxfId="68" stopIfTrue="1">
      <formula>C9&lt;&gt;$F10</formula>
    </cfRule>
  </conditionalFormatting>
  <dataValidations count="1">
    <dataValidation type="decimal" operator="lessThan" allowBlank="1" showErrorMessage="1" sqref="D18:D56">
      <formula1>999999999999</formula1>
    </dataValidation>
  </dataValidations>
  <printOptions horizontalCentered="1"/>
  <pageMargins left="0.39375" right="0.39375" top="0.39375" bottom="0.39375" header="0.5118110236220472" footer="0.5118110236220472"/>
  <pageSetup horizontalDpi="300" verticalDpi="300" orientation="portrait" paperSize="9" scale="8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9">
    <tabColor indexed="56"/>
  </sheetPr>
  <dimension ref="A1:J100"/>
  <sheetViews>
    <sheetView showGridLines="0" zoomScale="70" zoomScaleNormal="70" workbookViewId="0" topLeftCell="A1">
      <pane ySplit="9" topLeftCell="A10" activePane="bottomLeft" state="frozen"/>
      <selection pane="bottomLeft" activeCell="F13" sqref="F13"/>
    </sheetView>
  </sheetViews>
  <sheetFormatPr defaultColWidth="0" defaultRowHeight="12.75"/>
  <cols>
    <col min="1" max="1" width="11.33203125" style="10" customWidth="1"/>
    <col min="2" max="2" width="27.16015625" style="10" customWidth="1"/>
    <col min="3" max="3" width="113.83203125" style="100" customWidth="1"/>
    <col min="4" max="5" width="31.33203125" style="101" customWidth="1"/>
    <col min="6" max="6" width="31.33203125" style="66" customWidth="1"/>
    <col min="7" max="7" width="51.66015625" style="10" customWidth="1"/>
    <col min="8" max="108" width="9.33203125" style="10" hidden="1" customWidth="1"/>
    <col min="109" max="16384" width="12.83203125" style="10" hidden="1" customWidth="1"/>
  </cols>
  <sheetData>
    <row r="1" spans="2:5" s="46" customFormat="1" ht="13.2">
      <c r="B1" s="45"/>
      <c r="D1" s="47"/>
      <c r="E1" s="47"/>
    </row>
    <row r="2" spans="2:6" s="46" customFormat="1" ht="15.75" customHeight="1">
      <c r="B2" s="227" t="str">
        <f>"APLICATIVO DE INFORMAÇÕES MUNICIPAIS ESTRUTURADAS "&amp;BDValores!E3&amp;" - PRESTAÇÃO DE CONTAS DO PREFEITO MUNICIPAL"</f>
        <v>APLICATIVO DE INFORMAÇÕES MUNICIPAIS ESTRUTURADAS 2022 - PRESTAÇÃO DE CONTAS DO PREFEITO MUNICIPAL</v>
      </c>
      <c r="C2" s="227"/>
      <c r="D2" s="227"/>
      <c r="E2" s="227"/>
      <c r="F2" s="227"/>
    </row>
    <row r="3" spans="2:6" s="49" customFormat="1" ht="18.75" customHeight="1">
      <c r="B3" s="237" t="str">
        <f>IF(SUM!$G$3="","",IF(SUM!$G$3="RECIFE","CIDADE DO RECIFE","MUNICÍPIO DE "&amp;UPPER(SUM!G3)))</f>
        <v>MUNICÍPIO DE IGUARACY</v>
      </c>
      <c r="C3" s="237"/>
      <c r="D3" s="237"/>
      <c r="E3" s="237"/>
      <c r="F3" s="237"/>
    </row>
    <row r="4" spans="1:6" s="49" customFormat="1" ht="17.4">
      <c r="A4" s="56"/>
      <c r="B4" s="56"/>
      <c r="C4" s="56"/>
      <c r="D4" s="56"/>
      <c r="E4" s="56"/>
      <c r="F4" s="57"/>
    </row>
    <row r="5" spans="1:6" s="49" customFormat="1" ht="24.75" customHeight="1">
      <c r="A5" s="56"/>
      <c r="B5" s="56"/>
      <c r="C5" s="56"/>
      <c r="D5" s="56"/>
      <c r="E5" s="56"/>
      <c r="F5" s="57"/>
    </row>
    <row r="6" spans="1:8" s="1" customFormat="1" ht="12.75">
      <c r="A6" s="6"/>
      <c r="B6" s="236" t="str">
        <f>UPPER(MENU!B15)</f>
        <v>05 DEMONSTRATIVO DA DESPESA TOTAL COM PESSOAL</v>
      </c>
      <c r="C6" s="236"/>
      <c r="D6" s="236"/>
      <c r="E6" s="236"/>
      <c r="F6" s="236"/>
      <c r="H6" s="6"/>
    </row>
    <row r="7" spans="1:8" s="1" customFormat="1" ht="28.5" customHeight="1">
      <c r="A7" s="6"/>
      <c r="B7" s="238" t="s">
        <v>3350</v>
      </c>
      <c r="C7" s="238"/>
      <c r="D7" s="238"/>
      <c r="E7" s="238"/>
      <c r="F7" s="238"/>
      <c r="H7" s="6"/>
    </row>
    <row r="8" spans="1:8" s="1" customFormat="1" ht="12.75">
      <c r="A8" s="6"/>
      <c r="B8" s="239" t="s">
        <v>3316</v>
      </c>
      <c r="C8" s="239" t="s">
        <v>2897</v>
      </c>
      <c r="D8" s="240" t="s">
        <v>3317</v>
      </c>
      <c r="E8" s="240"/>
      <c r="F8" s="240"/>
      <c r="H8" s="6"/>
    </row>
    <row r="9" spans="1:8" s="1" customFormat="1" ht="12.75">
      <c r="A9" s="60"/>
      <c r="B9" s="239"/>
      <c r="C9" s="239"/>
      <c r="D9" s="91" t="s">
        <v>3351</v>
      </c>
      <c r="E9" s="91" t="s">
        <v>3352</v>
      </c>
      <c r="F9" s="91" t="s">
        <v>3353</v>
      </c>
      <c r="H9" s="6"/>
    </row>
    <row r="10" spans="2:6" ht="12.75">
      <c r="B10" s="92"/>
      <c r="C10" s="64"/>
      <c r="D10" s="65"/>
      <c r="E10" s="65"/>
      <c r="F10" s="65"/>
    </row>
    <row r="11" spans="1:6" ht="12.75">
      <c r="A11" s="102"/>
      <c r="B11" s="103" t="s">
        <v>974</v>
      </c>
      <c r="C11" s="93" t="s">
        <v>3354</v>
      </c>
      <c r="D11" s="104">
        <f>SUM(D12,D37,D57)</f>
        <v>28622429.260000005</v>
      </c>
      <c r="E11" s="104">
        <f>SUM(E12,E37,E57)</f>
        <v>27515789.860000003</v>
      </c>
      <c r="F11" s="104">
        <f>SUM(F12,F37,F57)</f>
        <v>1106639.4</v>
      </c>
    </row>
    <row r="12" spans="1:6" ht="12.75">
      <c r="A12" s="102"/>
      <c r="B12" s="103" t="s">
        <v>3355</v>
      </c>
      <c r="C12" s="105" t="s">
        <v>1596</v>
      </c>
      <c r="D12" s="104">
        <f>SUM(D13:D21)-D32</f>
        <v>22309250.940000005</v>
      </c>
      <c r="E12" s="104">
        <f>SUM(E13:E21)-E32</f>
        <v>21202611.540000003</v>
      </c>
      <c r="F12" s="104">
        <f>SUM(F13:F21)-F32</f>
        <v>1106639.4</v>
      </c>
    </row>
    <row r="13" spans="1:6" ht="12.75">
      <c r="A13" s="102"/>
      <c r="B13" s="106" t="s">
        <v>402</v>
      </c>
      <c r="C13" s="107" t="s">
        <v>403</v>
      </c>
      <c r="D13" s="108">
        <f aca="true" t="shared" si="0" ref="D13:D20">SUM(E13:F13)</f>
        <v>6349972.15</v>
      </c>
      <c r="E13" s="109">
        <v>6264476.15</v>
      </c>
      <c r="F13" s="109">
        <v>85496</v>
      </c>
    </row>
    <row r="14" spans="1:6" ht="12.75">
      <c r="A14" s="102"/>
      <c r="B14" s="106" t="s">
        <v>408</v>
      </c>
      <c r="C14" s="107" t="s">
        <v>409</v>
      </c>
      <c r="D14" s="108">
        <f t="shared" si="0"/>
        <v>12087555.05</v>
      </c>
      <c r="E14" s="109">
        <v>11274529.8</v>
      </c>
      <c r="F14" s="109">
        <v>813025.25</v>
      </c>
    </row>
    <row r="15" spans="1:6" ht="12.75">
      <c r="A15" s="102"/>
      <c r="B15" s="106" t="s">
        <v>413</v>
      </c>
      <c r="C15" s="107" t="s">
        <v>414</v>
      </c>
      <c r="D15" s="108">
        <f t="shared" si="0"/>
        <v>3257883.05</v>
      </c>
      <c r="E15" s="109">
        <v>3049764.9</v>
      </c>
      <c r="F15" s="109">
        <v>208118.15</v>
      </c>
    </row>
    <row r="16" spans="1:6" ht="12.75">
      <c r="A16" s="102"/>
      <c r="B16" s="106" t="s">
        <v>418</v>
      </c>
      <c r="C16" s="107" t="s">
        <v>1614</v>
      </c>
      <c r="D16" s="108">
        <f t="shared" si="0"/>
        <v>0</v>
      </c>
      <c r="E16" s="109">
        <v>0</v>
      </c>
      <c r="F16" s="109">
        <v>0</v>
      </c>
    </row>
    <row r="17" spans="1:6" ht="12.75">
      <c r="A17" s="102"/>
      <c r="B17" s="106" t="s">
        <v>423</v>
      </c>
      <c r="C17" s="107" t="s">
        <v>424</v>
      </c>
      <c r="D17" s="108">
        <f t="shared" si="0"/>
        <v>150805.46</v>
      </c>
      <c r="E17" s="109">
        <v>150805.46</v>
      </c>
      <c r="F17" s="109">
        <v>0</v>
      </c>
    </row>
    <row r="18" spans="1:6" ht="12.75">
      <c r="A18" s="102"/>
      <c r="B18" s="106" t="s">
        <v>428</v>
      </c>
      <c r="C18" s="107" t="s">
        <v>429</v>
      </c>
      <c r="D18" s="108">
        <f t="shared" si="0"/>
        <v>0</v>
      </c>
      <c r="E18" s="109">
        <v>0</v>
      </c>
      <c r="F18" s="109">
        <v>0</v>
      </c>
    </row>
    <row r="19" spans="1:6" ht="12.75">
      <c r="A19" s="102"/>
      <c r="B19" s="106" t="s">
        <v>433</v>
      </c>
      <c r="C19" s="107" t="s">
        <v>1622</v>
      </c>
      <c r="D19" s="108">
        <f t="shared" si="0"/>
        <v>4227.25</v>
      </c>
      <c r="E19" s="109">
        <v>4227.25</v>
      </c>
      <c r="F19" s="109">
        <v>0</v>
      </c>
    </row>
    <row r="20" spans="1:6" ht="12.75">
      <c r="A20" s="102"/>
      <c r="B20" s="106" t="s">
        <v>438</v>
      </c>
      <c r="C20" s="107" t="s">
        <v>439</v>
      </c>
      <c r="D20" s="108">
        <f t="shared" si="0"/>
        <v>600422.6</v>
      </c>
      <c r="E20" s="109">
        <v>600422.6</v>
      </c>
      <c r="F20" s="109">
        <v>0</v>
      </c>
    </row>
    <row r="21" spans="1:10" ht="12.75">
      <c r="A21" s="102"/>
      <c r="B21" s="106" t="s">
        <v>3356</v>
      </c>
      <c r="C21" s="107" t="s">
        <v>3357</v>
      </c>
      <c r="D21" s="108">
        <f>SUM(D22:D31)</f>
        <v>35220</v>
      </c>
      <c r="E21" s="108">
        <f>SUM(E22:E31)</f>
        <v>35220</v>
      </c>
      <c r="F21" s="108">
        <f>SUM(F22:F31)</f>
        <v>0</v>
      </c>
      <c r="J21" s="79"/>
    </row>
    <row r="22" spans="1:10" ht="12.75">
      <c r="A22" s="102"/>
      <c r="B22" s="106" t="s">
        <v>442</v>
      </c>
      <c r="C22" s="110" t="s">
        <v>7255</v>
      </c>
      <c r="D22" s="108">
        <f aca="true" t="shared" si="1" ref="D22:D31">SUM(E22:F22)</f>
        <v>35220</v>
      </c>
      <c r="E22" s="109">
        <v>35220</v>
      </c>
      <c r="F22" s="109">
        <v>0</v>
      </c>
      <c r="J22" s="79"/>
    </row>
    <row r="23" spans="1:10" ht="12.75">
      <c r="A23" s="102"/>
      <c r="B23" s="106" t="s">
        <v>446</v>
      </c>
      <c r="C23" s="110" t="s">
        <v>3358</v>
      </c>
      <c r="D23" s="108">
        <f t="shared" si="1"/>
        <v>0</v>
      </c>
      <c r="E23" s="109">
        <v>0</v>
      </c>
      <c r="F23" s="109">
        <v>0</v>
      </c>
      <c r="J23" s="79"/>
    </row>
    <row r="24" spans="1:10" ht="12.75">
      <c r="A24" s="102"/>
      <c r="B24" s="106" t="s">
        <v>450</v>
      </c>
      <c r="C24" s="110" t="s">
        <v>3359</v>
      </c>
      <c r="D24" s="108">
        <f t="shared" si="1"/>
        <v>0</v>
      </c>
      <c r="E24" s="109">
        <v>0</v>
      </c>
      <c r="F24" s="109">
        <v>0</v>
      </c>
      <c r="J24" s="79"/>
    </row>
    <row r="25" spans="1:10" ht="12.75">
      <c r="A25" s="102"/>
      <c r="B25" s="106" t="s">
        <v>454</v>
      </c>
      <c r="C25" s="110" t="s">
        <v>403</v>
      </c>
      <c r="D25" s="108">
        <f t="shared" si="1"/>
        <v>0</v>
      </c>
      <c r="E25" s="109">
        <v>0</v>
      </c>
      <c r="F25" s="109">
        <v>0</v>
      </c>
      <c r="J25" s="79"/>
    </row>
    <row r="26" spans="1:10" ht="12.75">
      <c r="A26" s="102"/>
      <c r="B26" s="106" t="s">
        <v>458</v>
      </c>
      <c r="C26" s="110" t="s">
        <v>3360</v>
      </c>
      <c r="D26" s="108">
        <f t="shared" si="1"/>
        <v>0</v>
      </c>
      <c r="E26" s="109">
        <v>0</v>
      </c>
      <c r="F26" s="109">
        <v>0</v>
      </c>
      <c r="J26" s="79"/>
    </row>
    <row r="27" spans="1:10" ht="12.75">
      <c r="A27" s="102"/>
      <c r="B27" s="106" t="s">
        <v>462</v>
      </c>
      <c r="C27" s="110" t="s">
        <v>3361</v>
      </c>
      <c r="D27" s="108">
        <f t="shared" si="1"/>
        <v>0</v>
      </c>
      <c r="E27" s="109">
        <v>0</v>
      </c>
      <c r="F27" s="109">
        <v>0</v>
      </c>
      <c r="J27" s="79"/>
    </row>
    <row r="28" spans="1:10" ht="12.75">
      <c r="A28" s="102"/>
      <c r="B28" s="106" t="s">
        <v>466</v>
      </c>
      <c r="C28" s="110" t="s">
        <v>3362</v>
      </c>
      <c r="D28" s="108">
        <f t="shared" si="1"/>
        <v>0</v>
      </c>
      <c r="E28" s="109">
        <v>0</v>
      </c>
      <c r="F28" s="109">
        <v>0</v>
      </c>
      <c r="J28" s="79"/>
    </row>
    <row r="29" spans="1:10" ht="12.75">
      <c r="A29" s="102"/>
      <c r="B29" s="106" t="s">
        <v>470</v>
      </c>
      <c r="C29" s="110" t="s">
        <v>3363</v>
      </c>
      <c r="D29" s="108">
        <f t="shared" si="1"/>
        <v>0</v>
      </c>
      <c r="E29" s="109">
        <v>0</v>
      </c>
      <c r="F29" s="109">
        <v>0</v>
      </c>
      <c r="J29" s="79"/>
    </row>
    <row r="30" spans="1:10" ht="12.75">
      <c r="A30" s="102"/>
      <c r="B30" s="106" t="s">
        <v>474</v>
      </c>
      <c r="C30" s="110" t="s">
        <v>3364</v>
      </c>
      <c r="D30" s="108">
        <f t="shared" si="1"/>
        <v>0</v>
      </c>
      <c r="E30" s="109">
        <v>0</v>
      </c>
      <c r="F30" s="109">
        <v>0</v>
      </c>
      <c r="J30" s="79"/>
    </row>
    <row r="31" spans="1:6" ht="12.75">
      <c r="A31" s="102"/>
      <c r="B31" s="106" t="s">
        <v>478</v>
      </c>
      <c r="C31" s="110" t="s">
        <v>3365</v>
      </c>
      <c r="D31" s="108">
        <f t="shared" si="1"/>
        <v>0</v>
      </c>
      <c r="E31" s="109">
        <v>0</v>
      </c>
      <c r="F31" s="109">
        <v>0</v>
      </c>
    </row>
    <row r="32" spans="1:6" ht="12.75">
      <c r="A32" s="102"/>
      <c r="B32" s="106" t="s">
        <v>3366</v>
      </c>
      <c r="C32" s="107" t="s">
        <v>1652</v>
      </c>
      <c r="D32" s="108">
        <f>SUM(D33:D36)</f>
        <v>176834.62</v>
      </c>
      <c r="E32" s="111">
        <f>SUM(E33:E36)</f>
        <v>176834.62</v>
      </c>
      <c r="F32" s="111">
        <f>SUM(F33:F36)</f>
        <v>0</v>
      </c>
    </row>
    <row r="33" spans="1:6" ht="12.75">
      <c r="A33" s="102"/>
      <c r="B33" s="106" t="s">
        <v>482</v>
      </c>
      <c r="C33" s="112" t="s">
        <v>483</v>
      </c>
      <c r="D33" s="108">
        <f>SUM(E33:F33)</f>
        <v>21801.91</v>
      </c>
      <c r="E33" s="109">
        <v>21801.91</v>
      </c>
      <c r="F33" s="109">
        <v>0</v>
      </c>
    </row>
    <row r="34" spans="1:6" ht="12.75">
      <c r="A34" s="102"/>
      <c r="B34" s="106" t="s">
        <v>487</v>
      </c>
      <c r="C34" s="112" t="s">
        <v>488</v>
      </c>
      <c r="D34" s="108">
        <f>SUM(E34:F34)</f>
        <v>155032.71</v>
      </c>
      <c r="E34" s="109">
        <v>155032.71</v>
      </c>
      <c r="F34" s="109">
        <v>0</v>
      </c>
    </row>
    <row r="35" spans="1:6" ht="12.75">
      <c r="A35" s="102"/>
      <c r="B35" s="106" t="s">
        <v>492</v>
      </c>
      <c r="C35" s="112" t="s">
        <v>493</v>
      </c>
      <c r="D35" s="108">
        <f>SUM(E35:F35)</f>
        <v>0</v>
      </c>
      <c r="E35" s="109">
        <v>0</v>
      </c>
      <c r="F35" s="109">
        <v>0</v>
      </c>
    </row>
    <row r="36" spans="1:6" ht="12.75">
      <c r="A36" s="102"/>
      <c r="B36" s="106" t="s">
        <v>497</v>
      </c>
      <c r="C36" s="112" t="s">
        <v>498</v>
      </c>
      <c r="D36" s="108">
        <f>SUM(E36:F36)</f>
        <v>0</v>
      </c>
      <c r="E36" s="109">
        <v>0</v>
      </c>
      <c r="F36" s="109">
        <v>0</v>
      </c>
    </row>
    <row r="37" spans="1:6" ht="12.75">
      <c r="A37" s="102"/>
      <c r="B37" s="103" t="s">
        <v>3367</v>
      </c>
      <c r="C37" s="105" t="s">
        <v>1659</v>
      </c>
      <c r="D37" s="104">
        <f>SUM(D38:D45)-D56</f>
        <v>6313178.32</v>
      </c>
      <c r="E37" s="104">
        <f>SUM(E38:E45)-E56</f>
        <v>6313178.32</v>
      </c>
      <c r="F37" s="104">
        <f>SUM(F38:F45)-F56</f>
        <v>0</v>
      </c>
    </row>
    <row r="38" spans="1:6" ht="12.75">
      <c r="A38" s="102"/>
      <c r="B38" s="106" t="s">
        <v>502</v>
      </c>
      <c r="C38" s="107" t="s">
        <v>503</v>
      </c>
      <c r="D38" s="108">
        <f aca="true" t="shared" si="2" ref="D38:D44">SUM(E38:F38)</f>
        <v>5838060.55</v>
      </c>
      <c r="E38" s="109">
        <v>5838060.55</v>
      </c>
      <c r="F38" s="109">
        <v>0</v>
      </c>
    </row>
    <row r="39" spans="1:6" ht="12.75">
      <c r="A39" s="102"/>
      <c r="B39" s="106" t="s">
        <v>507</v>
      </c>
      <c r="C39" s="107" t="s">
        <v>508</v>
      </c>
      <c r="D39" s="108">
        <f t="shared" si="2"/>
        <v>475117.77</v>
      </c>
      <c r="E39" s="109">
        <v>475117.77</v>
      </c>
      <c r="F39" s="109">
        <v>0</v>
      </c>
    </row>
    <row r="40" spans="1:6" ht="12.75">
      <c r="A40" s="102"/>
      <c r="B40" s="106" t="s">
        <v>512</v>
      </c>
      <c r="C40" s="107" t="s">
        <v>513</v>
      </c>
      <c r="D40" s="108">
        <f t="shared" si="2"/>
        <v>0</v>
      </c>
      <c r="E40" s="109">
        <v>0</v>
      </c>
      <c r="F40" s="109">
        <v>0</v>
      </c>
    </row>
    <row r="41" spans="1:6" ht="12.75">
      <c r="A41" s="102"/>
      <c r="B41" s="106" t="s">
        <v>517</v>
      </c>
      <c r="C41" s="107" t="s">
        <v>518</v>
      </c>
      <c r="D41" s="108">
        <f t="shared" si="2"/>
        <v>0</v>
      </c>
      <c r="E41" s="109">
        <v>0</v>
      </c>
      <c r="F41" s="109">
        <v>0</v>
      </c>
    </row>
    <row r="42" spans="1:6" ht="12.75">
      <c r="A42" s="102"/>
      <c r="B42" s="106" t="s">
        <v>522</v>
      </c>
      <c r="C42" s="107" t="s">
        <v>523</v>
      </c>
      <c r="D42" s="108">
        <f t="shared" si="2"/>
        <v>0</v>
      </c>
      <c r="E42" s="109">
        <v>0</v>
      </c>
      <c r="F42" s="109">
        <v>0</v>
      </c>
    </row>
    <row r="43" spans="1:6" ht="12.75">
      <c r="A43" s="102"/>
      <c r="B43" s="106" t="s">
        <v>527</v>
      </c>
      <c r="C43" s="107" t="s">
        <v>528</v>
      </c>
      <c r="D43" s="108">
        <f t="shared" si="2"/>
        <v>0</v>
      </c>
      <c r="E43" s="109">
        <v>0</v>
      </c>
      <c r="F43" s="109">
        <v>0</v>
      </c>
    </row>
    <row r="44" spans="1:6" ht="12.75">
      <c r="A44" s="102"/>
      <c r="B44" s="106" t="s">
        <v>532</v>
      </c>
      <c r="C44" s="107" t="s">
        <v>439</v>
      </c>
      <c r="D44" s="108">
        <f t="shared" si="2"/>
        <v>0</v>
      </c>
      <c r="E44" s="109">
        <v>0</v>
      </c>
      <c r="F44" s="109">
        <v>0</v>
      </c>
    </row>
    <row r="45" spans="1:6" ht="12.75">
      <c r="A45" s="102"/>
      <c r="B45" s="106" t="s">
        <v>3368</v>
      </c>
      <c r="C45" s="107" t="s">
        <v>3369</v>
      </c>
      <c r="D45" s="108">
        <f>SUM(D46:D55)</f>
        <v>0</v>
      </c>
      <c r="E45" s="108">
        <f>SUM(E46:E55)</f>
        <v>0</v>
      </c>
      <c r="F45" s="108">
        <f>SUM(F46:F55)</f>
        <v>0</v>
      </c>
    </row>
    <row r="46" spans="1:6" ht="12.75">
      <c r="A46" s="102"/>
      <c r="B46" s="106" t="s">
        <v>534</v>
      </c>
      <c r="C46" s="110" t="s">
        <v>3370</v>
      </c>
      <c r="D46" s="108">
        <f aca="true" t="shared" si="3" ref="D46:D57">SUM(E46:F46)</f>
        <v>0</v>
      </c>
      <c r="E46" s="109">
        <v>0</v>
      </c>
      <c r="F46" s="109">
        <v>0</v>
      </c>
    </row>
    <row r="47" spans="1:10" ht="12.75">
      <c r="A47" s="102"/>
      <c r="B47" s="106" t="s">
        <v>538</v>
      </c>
      <c r="C47" s="110" t="s">
        <v>3371</v>
      </c>
      <c r="D47" s="108">
        <f t="shared" si="3"/>
        <v>0</v>
      </c>
      <c r="E47" s="109">
        <v>0</v>
      </c>
      <c r="F47" s="109">
        <v>0</v>
      </c>
      <c r="J47" s="79"/>
    </row>
    <row r="48" spans="1:10" ht="12.75">
      <c r="A48" s="102"/>
      <c r="B48" s="106" t="s">
        <v>542</v>
      </c>
      <c r="C48" s="110" t="s">
        <v>493</v>
      </c>
      <c r="D48" s="108">
        <f t="shared" si="3"/>
        <v>0</v>
      </c>
      <c r="E48" s="109">
        <v>0</v>
      </c>
      <c r="F48" s="109">
        <v>0</v>
      </c>
      <c r="J48" s="79"/>
    </row>
    <row r="49" spans="1:10" ht="12.75">
      <c r="A49" s="102"/>
      <c r="B49" s="106" t="s">
        <v>546</v>
      </c>
      <c r="C49" s="110" t="s">
        <v>3372</v>
      </c>
      <c r="D49" s="108">
        <f t="shared" si="3"/>
        <v>0</v>
      </c>
      <c r="E49" s="109">
        <v>0</v>
      </c>
      <c r="F49" s="109">
        <v>0</v>
      </c>
      <c r="J49" s="79"/>
    </row>
    <row r="50" spans="1:10" ht="12.75">
      <c r="A50" s="102"/>
      <c r="B50" s="106" t="s">
        <v>550</v>
      </c>
      <c r="C50" s="110" t="s">
        <v>3373</v>
      </c>
      <c r="D50" s="108">
        <f t="shared" si="3"/>
        <v>0</v>
      </c>
      <c r="E50" s="109">
        <v>0</v>
      </c>
      <c r="F50" s="109">
        <v>0</v>
      </c>
      <c r="J50" s="79"/>
    </row>
    <row r="51" spans="1:10" ht="12.75">
      <c r="A51" s="102"/>
      <c r="B51" s="106" t="s">
        <v>554</v>
      </c>
      <c r="C51" s="110" t="s">
        <v>3374</v>
      </c>
      <c r="D51" s="108">
        <f t="shared" si="3"/>
        <v>0</v>
      </c>
      <c r="E51" s="109">
        <v>0</v>
      </c>
      <c r="F51" s="109">
        <v>0</v>
      </c>
      <c r="J51" s="79"/>
    </row>
    <row r="52" spans="1:10" ht="12.75">
      <c r="A52" s="102"/>
      <c r="B52" s="106" t="s">
        <v>558</v>
      </c>
      <c r="C52" s="110" t="s">
        <v>3375</v>
      </c>
      <c r="D52" s="108">
        <f t="shared" si="3"/>
        <v>0</v>
      </c>
      <c r="E52" s="109">
        <v>0</v>
      </c>
      <c r="F52" s="109">
        <v>0</v>
      </c>
      <c r="J52" s="79"/>
    </row>
    <row r="53" spans="1:10" ht="12.75">
      <c r="A53" s="102"/>
      <c r="B53" s="106" t="s">
        <v>562</v>
      </c>
      <c r="C53" s="110" t="s">
        <v>3376</v>
      </c>
      <c r="D53" s="108">
        <f t="shared" si="3"/>
        <v>0</v>
      </c>
      <c r="E53" s="109">
        <v>0</v>
      </c>
      <c r="F53" s="109">
        <v>0</v>
      </c>
      <c r="J53" s="79"/>
    </row>
    <row r="54" spans="1:10" ht="12.75">
      <c r="A54" s="102"/>
      <c r="B54" s="106" t="s">
        <v>566</v>
      </c>
      <c r="C54" s="110" t="s">
        <v>3377</v>
      </c>
      <c r="D54" s="108">
        <f t="shared" si="3"/>
        <v>0</v>
      </c>
      <c r="E54" s="109">
        <v>0</v>
      </c>
      <c r="F54" s="109">
        <v>0</v>
      </c>
      <c r="J54" s="79"/>
    </row>
    <row r="55" spans="1:10" ht="12.75">
      <c r="A55" s="102"/>
      <c r="B55" s="106" t="s">
        <v>570</v>
      </c>
      <c r="C55" s="110" t="s">
        <v>3378</v>
      </c>
      <c r="D55" s="108">
        <f t="shared" si="3"/>
        <v>0</v>
      </c>
      <c r="E55" s="109">
        <v>0</v>
      </c>
      <c r="F55" s="109">
        <v>0</v>
      </c>
      <c r="J55" s="79"/>
    </row>
    <row r="56" spans="1:10" ht="12.75">
      <c r="A56" s="102"/>
      <c r="B56" s="106" t="s">
        <v>574</v>
      </c>
      <c r="C56" s="107" t="s">
        <v>575</v>
      </c>
      <c r="D56" s="108">
        <f t="shared" si="3"/>
        <v>0</v>
      </c>
      <c r="E56" s="109">
        <v>0</v>
      </c>
      <c r="F56" s="109">
        <v>0</v>
      </c>
      <c r="J56" s="79"/>
    </row>
    <row r="57" spans="1:10" ht="12.75">
      <c r="A57" s="102"/>
      <c r="B57" s="103" t="s">
        <v>579</v>
      </c>
      <c r="C57" s="105" t="s">
        <v>580</v>
      </c>
      <c r="D57" s="108">
        <f t="shared" si="3"/>
        <v>0</v>
      </c>
      <c r="E57" s="113">
        <v>0</v>
      </c>
      <c r="F57" s="113">
        <v>0</v>
      </c>
      <c r="J57" s="79"/>
    </row>
    <row r="58" spans="1:6" ht="12.75">
      <c r="A58" s="102"/>
      <c r="B58" s="103" t="s">
        <v>986</v>
      </c>
      <c r="C58" s="93" t="s">
        <v>3379</v>
      </c>
      <c r="D58" s="104">
        <f>SUM(D59:D62,D65)</f>
        <v>5680552.0600000005</v>
      </c>
      <c r="E58" s="104">
        <f>SUM(E59:E62,E65)</f>
        <v>5680552.0600000005</v>
      </c>
      <c r="F58" s="104">
        <f>SUM(F59:F62,F65)</f>
        <v>0</v>
      </c>
    </row>
    <row r="59" spans="1:6" ht="12.75">
      <c r="A59" s="102"/>
      <c r="B59" s="106" t="s">
        <v>584</v>
      </c>
      <c r="C59" s="107" t="s">
        <v>585</v>
      </c>
      <c r="D59" s="108">
        <f>SUM(E59:F59)</f>
        <v>0</v>
      </c>
      <c r="E59" s="109">
        <v>0</v>
      </c>
      <c r="F59" s="109">
        <v>0</v>
      </c>
    </row>
    <row r="60" spans="1:6" ht="12.75">
      <c r="A60" s="102"/>
      <c r="B60" s="106" t="s">
        <v>589</v>
      </c>
      <c r="C60" s="107" t="s">
        <v>590</v>
      </c>
      <c r="D60" s="108">
        <f>SUM(E60:F60)</f>
        <v>0</v>
      </c>
      <c r="E60" s="109">
        <v>0</v>
      </c>
      <c r="F60" s="109">
        <v>0</v>
      </c>
    </row>
    <row r="61" spans="1:6" ht="12.75">
      <c r="A61" s="102"/>
      <c r="B61" s="106" t="s">
        <v>594</v>
      </c>
      <c r="C61" s="107" t="s">
        <v>595</v>
      </c>
      <c r="D61" s="108">
        <f>SUM(E61:F61)</f>
        <v>0</v>
      </c>
      <c r="E61" s="109">
        <v>0</v>
      </c>
      <c r="F61" s="109">
        <v>0</v>
      </c>
    </row>
    <row r="62" spans="1:6" ht="12.75">
      <c r="A62" s="102"/>
      <c r="B62" s="106" t="s">
        <v>3380</v>
      </c>
      <c r="C62" s="107" t="s">
        <v>1707</v>
      </c>
      <c r="D62" s="108">
        <f>+D63-D64</f>
        <v>5680552.0600000005</v>
      </c>
      <c r="E62" s="108">
        <f>+E63-E64</f>
        <v>5680552.0600000005</v>
      </c>
      <c r="F62" s="108">
        <f>+F63-F64</f>
        <v>0</v>
      </c>
    </row>
    <row r="63" spans="1:6" ht="12.75">
      <c r="A63" s="102"/>
      <c r="B63" s="106" t="s">
        <v>599</v>
      </c>
      <c r="C63" s="114" t="s">
        <v>600</v>
      </c>
      <c r="D63" s="108">
        <f>SUM(E63:F63)</f>
        <v>6313178.32</v>
      </c>
      <c r="E63" s="109">
        <v>6313178.32</v>
      </c>
      <c r="F63" s="109">
        <v>0</v>
      </c>
    </row>
    <row r="64" spans="1:6" ht="12.75">
      <c r="A64" s="102"/>
      <c r="B64" s="106" t="s">
        <v>604</v>
      </c>
      <c r="C64" s="114" t="s">
        <v>605</v>
      </c>
      <c r="D64" s="108">
        <f>SUM(E64:F64)</f>
        <v>632626.26</v>
      </c>
      <c r="E64" s="109">
        <v>632626.26</v>
      </c>
      <c r="F64" s="109">
        <v>0</v>
      </c>
    </row>
    <row r="65" spans="1:6" ht="12.75">
      <c r="A65" s="102"/>
      <c r="B65" s="106" t="s">
        <v>3381</v>
      </c>
      <c r="C65" s="107" t="s">
        <v>1714</v>
      </c>
      <c r="D65" s="108">
        <f>SUM(D66:D75)</f>
        <v>0</v>
      </c>
      <c r="E65" s="108">
        <f>SUM(E66:E75)</f>
        <v>0</v>
      </c>
      <c r="F65" s="108">
        <f>SUM(F66:F75)</f>
        <v>0</v>
      </c>
    </row>
    <row r="66" spans="1:6" ht="12.75">
      <c r="A66" s="102"/>
      <c r="B66" s="106" t="s">
        <v>609</v>
      </c>
      <c r="C66" s="110" t="s">
        <v>600</v>
      </c>
      <c r="D66" s="108">
        <f aca="true" t="shared" si="4" ref="D66:D75">SUM(E66:F66)</f>
        <v>0</v>
      </c>
      <c r="E66" s="109">
        <v>0</v>
      </c>
      <c r="F66" s="109">
        <v>0</v>
      </c>
    </row>
    <row r="67" spans="1:6" ht="12.75">
      <c r="A67" s="102"/>
      <c r="B67" s="106" t="s">
        <v>613</v>
      </c>
      <c r="C67" s="110" t="s">
        <v>3382</v>
      </c>
      <c r="D67" s="108">
        <f t="shared" si="4"/>
        <v>0</v>
      </c>
      <c r="E67" s="109">
        <v>0</v>
      </c>
      <c r="F67" s="109">
        <v>0</v>
      </c>
    </row>
    <row r="68" spans="1:10" ht="12.75">
      <c r="A68" s="102"/>
      <c r="B68" s="106" t="s">
        <v>617</v>
      </c>
      <c r="C68" s="110" t="s">
        <v>3383</v>
      </c>
      <c r="D68" s="108">
        <f t="shared" si="4"/>
        <v>0</v>
      </c>
      <c r="E68" s="109">
        <v>0</v>
      </c>
      <c r="F68" s="109">
        <v>0</v>
      </c>
      <c r="J68" s="79"/>
    </row>
    <row r="69" spans="1:10" ht="12.75">
      <c r="A69" s="102"/>
      <c r="B69" s="106" t="s">
        <v>621</v>
      </c>
      <c r="C69" s="110" t="s">
        <v>3384</v>
      </c>
      <c r="D69" s="108">
        <f t="shared" si="4"/>
        <v>0</v>
      </c>
      <c r="E69" s="109">
        <v>0</v>
      </c>
      <c r="F69" s="109">
        <v>0</v>
      </c>
      <c r="J69" s="79"/>
    </row>
    <row r="70" spans="1:10" ht="12.75">
      <c r="A70" s="102"/>
      <c r="B70" s="106" t="s">
        <v>625</v>
      </c>
      <c r="C70" s="110" t="s">
        <v>3385</v>
      </c>
      <c r="D70" s="108">
        <f t="shared" si="4"/>
        <v>0</v>
      </c>
      <c r="E70" s="109">
        <v>0</v>
      </c>
      <c r="F70" s="109">
        <v>0</v>
      </c>
      <c r="J70" s="79"/>
    </row>
    <row r="71" spans="1:10" ht="12.75">
      <c r="A71" s="102"/>
      <c r="B71" s="106" t="s">
        <v>629</v>
      </c>
      <c r="C71" s="110" t="s">
        <v>3386</v>
      </c>
      <c r="D71" s="108">
        <f t="shared" si="4"/>
        <v>0</v>
      </c>
      <c r="E71" s="109">
        <v>0</v>
      </c>
      <c r="F71" s="109">
        <v>0</v>
      </c>
      <c r="J71" s="79"/>
    </row>
    <row r="72" spans="1:10" ht="12.75">
      <c r="A72" s="102"/>
      <c r="B72" s="106" t="s">
        <v>633</v>
      </c>
      <c r="C72" s="110" t="s">
        <v>3387</v>
      </c>
      <c r="D72" s="108">
        <f t="shared" si="4"/>
        <v>0</v>
      </c>
      <c r="E72" s="109">
        <v>0</v>
      </c>
      <c r="F72" s="109">
        <v>0</v>
      </c>
      <c r="J72" s="79"/>
    </row>
    <row r="73" spans="1:10" ht="12.75">
      <c r="A73" s="102"/>
      <c r="B73" s="106" t="s">
        <v>637</v>
      </c>
      <c r="C73" s="110" t="s">
        <v>3358</v>
      </c>
      <c r="D73" s="108">
        <f t="shared" si="4"/>
        <v>0</v>
      </c>
      <c r="E73" s="109">
        <v>0</v>
      </c>
      <c r="F73" s="109">
        <v>0</v>
      </c>
      <c r="J73" s="79"/>
    </row>
    <row r="74" spans="1:10" ht="12.75">
      <c r="A74" s="102"/>
      <c r="B74" s="106" t="s">
        <v>641</v>
      </c>
      <c r="C74" s="110" t="s">
        <v>3388</v>
      </c>
      <c r="D74" s="108">
        <f t="shared" si="4"/>
        <v>0</v>
      </c>
      <c r="E74" s="109">
        <v>0</v>
      </c>
      <c r="F74" s="109">
        <v>0</v>
      </c>
      <c r="J74" s="79"/>
    </row>
    <row r="75" spans="1:10" ht="12.75">
      <c r="A75" s="102"/>
      <c r="B75" s="106" t="s">
        <v>645</v>
      </c>
      <c r="C75" s="110" t="s">
        <v>488</v>
      </c>
      <c r="D75" s="108">
        <f t="shared" si="4"/>
        <v>0</v>
      </c>
      <c r="E75" s="109">
        <v>0</v>
      </c>
      <c r="F75" s="109">
        <v>0</v>
      </c>
      <c r="J75" s="79"/>
    </row>
    <row r="76" spans="1:10" ht="12.75">
      <c r="A76" s="102"/>
      <c r="B76" s="103" t="s">
        <v>649</v>
      </c>
      <c r="C76" s="93" t="s">
        <v>650</v>
      </c>
      <c r="D76" s="104">
        <f>D11-D58</f>
        <v>22941877.200000003</v>
      </c>
      <c r="E76" s="104">
        <f>E11-E58</f>
        <v>21835237.800000004</v>
      </c>
      <c r="F76" s="104">
        <f>F11-F58</f>
        <v>1106639.4</v>
      </c>
      <c r="J76" s="79"/>
    </row>
    <row r="77" spans="1:10" ht="12.75">
      <c r="A77" s="102"/>
      <c r="C77" s="10"/>
      <c r="D77" s="10"/>
      <c r="E77" s="10"/>
      <c r="F77" s="10"/>
      <c r="J77" s="79"/>
    </row>
    <row r="78" spans="1:6" ht="12.75">
      <c r="A78" s="102"/>
      <c r="B78" s="103" t="s">
        <v>654</v>
      </c>
      <c r="C78" s="93" t="s">
        <v>655</v>
      </c>
      <c r="D78" s="108">
        <f>SUM(E78:F78)</f>
        <v>600000</v>
      </c>
      <c r="E78" s="109">
        <v>600000</v>
      </c>
      <c r="F78" s="109">
        <v>0</v>
      </c>
    </row>
    <row r="79" spans="1:6" ht="12.75">
      <c r="A79" s="102"/>
      <c r="B79" s="103" t="s">
        <v>654</v>
      </c>
      <c r="C79" s="115" t="s">
        <v>659</v>
      </c>
      <c r="D79" s="108">
        <f>SUM(E79:F79)</f>
        <v>300000</v>
      </c>
      <c r="E79" s="109">
        <v>300000</v>
      </c>
      <c r="F79" s="109">
        <v>0</v>
      </c>
    </row>
    <row r="80" spans="1:6" ht="12.75">
      <c r="A80" s="102"/>
      <c r="C80" s="10"/>
      <c r="F80" s="101"/>
    </row>
    <row r="81" spans="1:6" ht="12.75">
      <c r="A81" s="102"/>
      <c r="C81" s="10"/>
      <c r="F81" s="101"/>
    </row>
    <row r="82" spans="3:6" ht="12.75">
      <c r="C82" s="10"/>
      <c r="F82" s="101"/>
    </row>
    <row r="83" spans="3:6" ht="12.75">
      <c r="C83" s="10"/>
      <c r="F83" s="101"/>
    </row>
    <row r="84" spans="3:6" ht="12.75">
      <c r="C84" s="10"/>
      <c r="F84" s="101"/>
    </row>
    <row r="85" spans="3:6" ht="12.75">
      <c r="C85" s="10"/>
      <c r="F85" s="101"/>
    </row>
    <row r="86" spans="3:6" ht="12.75">
      <c r="C86" s="10"/>
      <c r="F86" s="101"/>
    </row>
    <row r="87" spans="3:6" ht="12.75">
      <c r="C87" s="10"/>
      <c r="F87" s="101"/>
    </row>
    <row r="88" spans="3:4" ht="12.75">
      <c r="C88" s="10"/>
      <c r="D88" s="66"/>
    </row>
    <row r="89" spans="3:4" ht="12.75">
      <c r="C89" s="10"/>
      <c r="D89" s="66"/>
    </row>
    <row r="90" spans="3:4" ht="12.75">
      <c r="C90" s="10"/>
      <c r="D90" s="66"/>
    </row>
    <row r="91" spans="3:4" ht="12.75">
      <c r="C91" s="10"/>
      <c r="D91" s="66"/>
    </row>
    <row r="92" spans="3:4" ht="12.75">
      <c r="C92" s="10"/>
      <c r="D92" s="66"/>
    </row>
    <row r="93" ht="12.75">
      <c r="C93" s="10"/>
    </row>
    <row r="94" ht="12.75">
      <c r="C94" s="10"/>
    </row>
    <row r="95" ht="12.75">
      <c r="C95" s="10"/>
    </row>
    <row r="96" ht="12.75">
      <c r="C96" s="10"/>
    </row>
    <row r="97" ht="12.75">
      <c r="C97" s="10"/>
    </row>
    <row r="98" ht="12.75">
      <c r="C98" s="10"/>
    </row>
    <row r="99" ht="12.75">
      <c r="C99" s="10"/>
    </row>
    <row r="100" ht="12.75">
      <c r="C100" s="10"/>
    </row>
  </sheetData>
  <sheetProtection password="C61A" sheet="1" objects="1" scenarios="1" selectLockedCells="1"/>
  <mergeCells count="7">
    <mergeCell ref="B2:F2"/>
    <mergeCell ref="B3:F3"/>
    <mergeCell ref="B6:F6"/>
    <mergeCell ref="B7:F7"/>
    <mergeCell ref="B8:B9"/>
    <mergeCell ref="C8:C9"/>
    <mergeCell ref="D8:F8"/>
  </mergeCells>
  <conditionalFormatting sqref="E10">
    <cfRule type="expression" priority="1" dxfId="68" stopIfTrue="1">
      <formula>$F10&lt;&gt;$I10</formula>
    </cfRule>
  </conditionalFormatting>
  <conditionalFormatting sqref="J21:J30">
    <cfRule type="expression" priority="2" dxfId="68" stopIfTrue="1">
      <formula>AND(I20&lt;&gt;"x",J21&lt;&gt;T21)</formula>
    </cfRule>
  </conditionalFormatting>
  <conditionalFormatting sqref="J55:J56">
    <cfRule type="expression" priority="3" dxfId="68" stopIfTrue="1">
      <formula>AND(I54&lt;&gt;"x",J55&lt;&gt;T45)</formula>
    </cfRule>
  </conditionalFormatting>
  <conditionalFormatting sqref="J68:J77">
    <cfRule type="expression" priority="4" dxfId="68" stopIfTrue="1">
      <formula>AND(I67&lt;&gt;"x",J68&lt;&gt;T47)</formula>
    </cfRule>
  </conditionalFormatting>
  <conditionalFormatting sqref="C22:C36 C38:C56 C58:C76 D59:F76 C78:F78 C44:F44 D11:F36 D38:F57 D79:F79 E78:F79">
    <cfRule type="cellIs" priority="5" dxfId="64" operator="equal" stopIfTrue="1">
      <formula>""</formula>
    </cfRule>
  </conditionalFormatting>
  <conditionalFormatting sqref="B78:B79 B11:B76">
    <cfRule type="expression" priority="6" dxfId="86" stopIfTrue="1">
      <formula>OR(A10&gt;0,A10&lt;0)</formula>
    </cfRule>
  </conditionalFormatting>
  <conditionalFormatting sqref="J47">
    <cfRule type="expression" priority="7" dxfId="68" stopIfTrue="1">
      <formula>AND(I46&lt;&gt;"x",J47&lt;&gt;T31)</formula>
    </cfRule>
  </conditionalFormatting>
  <conditionalFormatting sqref="J57 J48:J54">
    <cfRule type="expression" priority="8" dxfId="68" stopIfTrue="1">
      <formula>AND(I47&lt;&gt;"x",J48&lt;&gt;T37)</formula>
    </cfRule>
  </conditionalFormatting>
  <conditionalFormatting sqref="D10">
    <cfRule type="expression" priority="9" dxfId="68" stopIfTrue="1">
      <formula>$F10&lt;&gt;$I10</formula>
    </cfRule>
  </conditionalFormatting>
  <conditionalFormatting sqref="F10">
    <cfRule type="expression" priority="10" dxfId="68" stopIfTrue="1">
      <formula>$F10&lt;&gt;$I10</formula>
    </cfRule>
  </conditionalFormatting>
  <conditionalFormatting sqref="C79">
    <cfRule type="cellIs" priority="11" dxfId="64" operator="equal" stopIfTrue="1">
      <formula>""</formula>
    </cfRule>
  </conditionalFormatting>
  <dataValidations count="5">
    <dataValidation type="decimal" operator="lessThan" allowBlank="1" showErrorMessage="1" sqref="D11:F20 D22:D33 E32:F32 D34:D36 D38:F45 D46:D64 E56:F63 D65:F65 D66:D75 D78:F79">
      <formula1>999999999999</formula1>
    </dataValidation>
    <dataValidation type="decimal" operator="lessThan" allowBlank="1" showInputMessage="1" showErrorMessage="1" promptTitle="Descrição" prompt="A descrição da despesa referente ao valor digitado nesse campo deverá ser informada." sqref="D21:F21">
      <formula1>999999999999</formula1>
    </dataValidation>
    <dataValidation type="decimal" operator="lessThan" allowBlank="1" showInputMessage="1" showErrorMessage="1" promptTitle="TCE - Aplicativo de Informações:" prompt="Informe também, no campo ao lado, a descrição da despesa referente ao valor digitado." sqref="E22:F31 E46:F55 E66:F75">
      <formula1>999999999999</formula1>
    </dataValidation>
    <dataValidation type="decimal" operator="greaterThanOrEqual" allowBlank="1" showErrorMessage="1" errorTitle="Aplicativo de Informações" error="Este campo admite apenas valores positivos. O total (item 02.04.01) considerará a natureza redutora desta conta." sqref="E64:F64">
      <formula1>0</formula1>
    </dataValidation>
    <dataValidation type="decimal" operator="greaterThanOrEqual" allowBlank="1" showErrorMessage="1" errorTitle="TCE" error="Este campo aceita apenas valores positivos." sqref="E33:F36">
      <formula1>0</formula1>
    </dataValidation>
  </dataValidations>
  <printOptions horizontalCentered="1"/>
  <pageMargins left="0.39375" right="0.39375" top="0.39375" bottom="0.39375" header="0.5118110236220472" footer="0.5118110236220472"/>
  <pageSetup horizontalDpi="300" verticalDpi="300" orientation="portrait" scale="8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23">
    <tabColor indexed="56"/>
  </sheetPr>
  <dimension ref="A1:J46"/>
  <sheetViews>
    <sheetView showGridLines="0" zoomScale="85" zoomScaleNormal="85" workbookViewId="0" topLeftCell="A1">
      <pane ySplit="8" topLeftCell="A27" activePane="bottomLeft" state="frozen"/>
      <selection pane="bottomLeft" activeCell="D31" sqref="D31"/>
    </sheetView>
  </sheetViews>
  <sheetFormatPr defaultColWidth="0" defaultRowHeight="12.75"/>
  <cols>
    <col min="1" max="1" width="10.33203125" style="10" customWidth="1"/>
    <col min="2" max="2" width="27.16015625" style="10" customWidth="1"/>
    <col min="3" max="3" width="149" style="100" customWidth="1"/>
    <col min="4" max="4" width="27.16015625" style="101" customWidth="1"/>
    <col min="5" max="5" width="13.16015625" style="66" customWidth="1"/>
    <col min="6" max="6" width="9.33203125" style="66" customWidth="1"/>
    <col min="7" max="108" width="9.33203125" style="10" customWidth="1"/>
    <col min="109" max="16384" width="12.83203125" style="10" hidden="1" customWidth="1"/>
  </cols>
  <sheetData>
    <row r="1" spans="2:5" s="46" customFormat="1" ht="12.75">
      <c r="B1" s="45"/>
      <c r="D1" s="47"/>
      <c r="E1" s="1"/>
    </row>
    <row r="2" spans="2:6" s="46" customFormat="1" ht="12.75">
      <c r="B2" s="227" t="str">
        <f>"APLICATIVO DE INFORMAÇÕES MUNICIPAIS ESTRUTURADAS "&amp;BDValores!E3&amp;" - PRESTAÇÃO DE CONTAS DO PREFEITO MUNICIPAL"</f>
        <v>APLICATIVO DE INFORMAÇÕES MUNICIPAIS ESTRUTURADAS 2022 - PRESTAÇÃO DE CONTAS DO PREFEITO MUNICIPAL</v>
      </c>
      <c r="C2" s="227"/>
      <c r="D2" s="227"/>
      <c r="E2" s="1"/>
      <c r="F2" s="1"/>
    </row>
    <row r="3" spans="2:6" s="49" customFormat="1" ht="17.4">
      <c r="B3" s="232" t="str">
        <f>IF(SUM!$G$3="","",IF(SUM!$G$3="RECIFE","CIDADE DO RECIFE","MUNICÍPIO DE "&amp;UPPER(SUM!G3)))</f>
        <v>MUNICÍPIO DE IGUARACY</v>
      </c>
      <c r="C3" s="232"/>
      <c r="D3" s="232"/>
      <c r="E3" s="57"/>
      <c r="F3" s="57"/>
    </row>
    <row r="4" spans="1:6" s="49" customFormat="1" ht="17.4">
      <c r="A4" s="56"/>
      <c r="B4" s="56"/>
      <c r="C4" s="56"/>
      <c r="D4" s="56"/>
      <c r="E4" s="57"/>
      <c r="F4" s="57"/>
    </row>
    <row r="5" spans="1:6" s="49" customFormat="1" ht="18.75" customHeight="1">
      <c r="A5" s="56"/>
      <c r="B5" s="56"/>
      <c r="C5" s="56"/>
      <c r="D5" s="56"/>
      <c r="E5" s="57"/>
      <c r="F5" s="57"/>
    </row>
    <row r="6" spans="1:8" s="1" customFormat="1" ht="12.75">
      <c r="A6" s="6"/>
      <c r="B6" s="236" t="str">
        <f>UPPER(MENU!B16)</f>
        <v>06 DEMONSTRATIVO DAS DESPESAS COM AÇÕES TÍPICAS DE MANUTENÇÃO E DESENVOLVIMENTO DO ENSINO</v>
      </c>
      <c r="C6" s="236"/>
      <c r="D6" s="236"/>
      <c r="H6" s="6"/>
    </row>
    <row r="7" spans="1:8" s="1" customFormat="1" ht="12.75">
      <c r="A7" s="6"/>
      <c r="D7" s="59"/>
      <c r="H7" s="6"/>
    </row>
    <row r="8" spans="1:8" s="1" customFormat="1" ht="12.75">
      <c r="A8" s="60"/>
      <c r="B8" s="90" t="s">
        <v>3316</v>
      </c>
      <c r="C8" s="90" t="s">
        <v>2897</v>
      </c>
      <c r="D8" s="91" t="s">
        <v>3317</v>
      </c>
      <c r="H8" s="6"/>
    </row>
    <row r="9" spans="2:4" ht="12.75">
      <c r="B9" s="92"/>
      <c r="C9" s="64"/>
      <c r="D9" s="65"/>
    </row>
    <row r="10" spans="2:5" ht="12.75">
      <c r="B10" s="116" t="s">
        <v>974</v>
      </c>
      <c r="C10" s="93" t="s">
        <v>3389</v>
      </c>
      <c r="D10" s="117">
        <f>SUM(D11:D14)</f>
        <v>17888962.19</v>
      </c>
      <c r="E10" s="67"/>
    </row>
    <row r="11" spans="2:4" ht="12.75">
      <c r="B11" s="102" t="s">
        <v>755</v>
      </c>
      <c r="C11" s="68" t="s">
        <v>801</v>
      </c>
      <c r="D11" s="109">
        <v>2031227.39</v>
      </c>
    </row>
    <row r="12" spans="2:4" ht="12.75">
      <c r="B12" s="10" t="s">
        <v>805</v>
      </c>
      <c r="C12" s="68" t="s">
        <v>806</v>
      </c>
      <c r="D12" s="109">
        <v>13872917.88</v>
      </c>
    </row>
    <row r="13" spans="2:5" ht="12.75">
      <c r="B13" s="10" t="s">
        <v>775</v>
      </c>
      <c r="C13" s="68" t="s">
        <v>810</v>
      </c>
      <c r="D13" s="109">
        <v>0</v>
      </c>
      <c r="E13" s="118"/>
    </row>
    <row r="14" spans="2:5" ht="12.75">
      <c r="B14" s="10" t="s">
        <v>780</v>
      </c>
      <c r="C14" s="68" t="s">
        <v>2016</v>
      </c>
      <c r="D14" s="101">
        <f>SUM(D15:D17)</f>
        <v>1984816.92</v>
      </c>
      <c r="E14" s="118"/>
    </row>
    <row r="15" spans="2:4" ht="12.75">
      <c r="B15" s="10" t="s">
        <v>814</v>
      </c>
      <c r="C15" s="119" t="s">
        <v>815</v>
      </c>
      <c r="D15" s="109">
        <v>0</v>
      </c>
    </row>
    <row r="16" spans="2:4" ht="12.75">
      <c r="B16" s="10" t="s">
        <v>820</v>
      </c>
      <c r="C16" s="119" t="s">
        <v>821</v>
      </c>
      <c r="D16" s="109">
        <v>0</v>
      </c>
    </row>
    <row r="17" spans="2:5" ht="12.75">
      <c r="B17" s="10" t="s">
        <v>826</v>
      </c>
      <c r="C17" s="119" t="s">
        <v>827</v>
      </c>
      <c r="D17" s="101">
        <f>SUM(D18:D22)</f>
        <v>1984816.92</v>
      </c>
      <c r="E17" s="118"/>
    </row>
    <row r="18" spans="1:10" s="101" customFormat="1" ht="12.75">
      <c r="A18" s="10"/>
      <c r="B18" s="10" t="s">
        <v>832</v>
      </c>
      <c r="C18" s="120" t="s">
        <v>7256</v>
      </c>
      <c r="D18" s="109">
        <v>1433147.63</v>
      </c>
      <c r="E18" s="66"/>
      <c r="F18" s="66"/>
      <c r="G18" s="10"/>
      <c r="H18" s="10"/>
      <c r="I18" s="10"/>
      <c r="J18" s="10"/>
    </row>
    <row r="19" spans="1:10" s="101" customFormat="1" ht="12.75">
      <c r="A19" s="10"/>
      <c r="B19" s="10" t="s">
        <v>836</v>
      </c>
      <c r="C19" s="120" t="s">
        <v>2236</v>
      </c>
      <c r="D19" s="109">
        <v>551669.29</v>
      </c>
      <c r="E19" s="66"/>
      <c r="F19" s="66"/>
      <c r="G19" s="10"/>
      <c r="H19" s="10"/>
      <c r="I19" s="10"/>
      <c r="J19" s="10"/>
    </row>
    <row r="20" spans="1:10" s="101" customFormat="1" ht="12.75">
      <c r="A20" s="10"/>
      <c r="B20" s="10" t="s">
        <v>840</v>
      </c>
      <c r="C20" s="120"/>
      <c r="D20" s="109"/>
      <c r="E20" s="66"/>
      <c r="F20" s="66"/>
      <c r="G20" s="10"/>
      <c r="H20" s="10"/>
      <c r="I20" s="10"/>
      <c r="J20" s="10"/>
    </row>
    <row r="21" spans="1:10" s="101" customFormat="1" ht="12.75">
      <c r="A21" s="10"/>
      <c r="B21" s="10" t="s">
        <v>844</v>
      </c>
      <c r="C21" s="120"/>
      <c r="D21" s="109"/>
      <c r="E21" s="66"/>
      <c r="F21" s="66"/>
      <c r="G21" s="10"/>
      <c r="H21" s="10"/>
      <c r="I21" s="10"/>
      <c r="J21" s="10"/>
    </row>
    <row r="22" spans="1:10" s="101" customFormat="1" ht="12.75">
      <c r="A22" s="10"/>
      <c r="B22" s="10" t="s">
        <v>848</v>
      </c>
      <c r="C22" s="120"/>
      <c r="D22" s="109"/>
      <c r="E22" s="66"/>
      <c r="F22" s="66"/>
      <c r="G22" s="10"/>
      <c r="H22" s="10"/>
      <c r="I22" s="10"/>
      <c r="J22" s="10"/>
    </row>
    <row r="23" spans="1:10" s="101" customFormat="1" ht="12.75">
      <c r="A23" s="10"/>
      <c r="B23" s="116" t="s">
        <v>986</v>
      </c>
      <c r="C23" s="93" t="s">
        <v>3390</v>
      </c>
      <c r="D23" s="117">
        <f>SUM(D24:D28,D31:D33)</f>
        <v>9275878.72</v>
      </c>
      <c r="E23" s="66"/>
      <c r="F23" s="66"/>
      <c r="G23" s="10"/>
      <c r="H23" s="10"/>
      <c r="I23" s="10"/>
      <c r="J23" s="10"/>
    </row>
    <row r="24" spans="1:10" s="101" customFormat="1" ht="12.75">
      <c r="A24" s="10"/>
      <c r="B24" s="10" t="s">
        <v>852</v>
      </c>
      <c r="C24" s="68" t="s">
        <v>853</v>
      </c>
      <c r="D24" s="109">
        <v>4296939</v>
      </c>
      <c r="E24" s="118"/>
      <c r="F24" s="66"/>
      <c r="G24" s="10"/>
      <c r="H24" s="10"/>
      <c r="I24" s="10"/>
      <c r="J24" s="10"/>
    </row>
    <row r="25" spans="1:10" s="101" customFormat="1" ht="12.75">
      <c r="A25" s="10"/>
      <c r="B25" s="10" t="s">
        <v>857</v>
      </c>
      <c r="C25" s="68" t="s">
        <v>3391</v>
      </c>
      <c r="D25" s="109">
        <v>3401207.37</v>
      </c>
      <c r="E25" s="118"/>
      <c r="F25" s="66"/>
      <c r="G25" s="10"/>
      <c r="H25" s="10"/>
      <c r="I25" s="10"/>
      <c r="J25" s="10"/>
    </row>
    <row r="26" spans="1:10" s="101" customFormat="1" ht="12.75">
      <c r="A26" s="10"/>
      <c r="B26" s="10" t="s">
        <v>862</v>
      </c>
      <c r="C26" s="68" t="s">
        <v>863</v>
      </c>
      <c r="D26" s="109">
        <v>0</v>
      </c>
      <c r="E26" s="118"/>
      <c r="F26" s="66"/>
      <c r="G26" s="10"/>
      <c r="H26" s="10"/>
      <c r="I26" s="10"/>
      <c r="J26" s="10"/>
    </row>
    <row r="27" spans="1:10" s="101" customFormat="1" ht="12.75">
      <c r="A27" s="10"/>
      <c r="B27" s="10" t="s">
        <v>868</v>
      </c>
      <c r="C27" s="68" t="s">
        <v>3392</v>
      </c>
      <c r="D27" s="109">
        <v>0</v>
      </c>
      <c r="E27" s="66"/>
      <c r="F27" s="66"/>
      <c r="G27" s="10"/>
      <c r="H27" s="10"/>
      <c r="I27" s="10"/>
      <c r="J27" s="10"/>
    </row>
    <row r="28" spans="1:10" s="101" customFormat="1" ht="12.75">
      <c r="A28" s="10"/>
      <c r="B28" s="10" t="s">
        <v>873</v>
      </c>
      <c r="C28" s="68" t="s">
        <v>3393</v>
      </c>
      <c r="D28" s="108">
        <f>SUM(D29:D30)</f>
        <v>487723.06</v>
      </c>
      <c r="E28" s="66"/>
      <c r="F28" s="66"/>
      <c r="G28" s="10"/>
      <c r="H28" s="10"/>
      <c r="I28" s="10"/>
      <c r="J28" s="10"/>
    </row>
    <row r="29" spans="1:10" s="101" customFormat="1" ht="12.75">
      <c r="A29" s="10"/>
      <c r="B29" s="10" t="s">
        <v>609</v>
      </c>
      <c r="C29" s="119" t="s">
        <v>3394</v>
      </c>
      <c r="D29" s="109">
        <v>0</v>
      </c>
      <c r="E29" s="66"/>
      <c r="F29" s="66"/>
      <c r="G29" s="10"/>
      <c r="H29" s="10"/>
      <c r="I29" s="10"/>
      <c r="J29" s="10"/>
    </row>
    <row r="30" spans="1:10" s="101" customFormat="1" ht="12.75">
      <c r="A30" s="10"/>
      <c r="B30" s="10" t="s">
        <v>613</v>
      </c>
      <c r="C30" s="119" t="s">
        <v>3395</v>
      </c>
      <c r="D30" s="109">
        <v>487723.06</v>
      </c>
      <c r="E30" s="66"/>
      <c r="F30" s="66"/>
      <c r="G30" s="10"/>
      <c r="H30" s="10"/>
      <c r="I30" s="10"/>
      <c r="J30" s="10"/>
    </row>
    <row r="31" spans="1:10" s="101" customFormat="1" ht="31.2">
      <c r="A31" s="10"/>
      <c r="B31" s="10" t="s">
        <v>882</v>
      </c>
      <c r="C31" s="121" t="s">
        <v>3396</v>
      </c>
      <c r="D31" s="109">
        <v>0</v>
      </c>
      <c r="E31" s="66"/>
      <c r="F31" s="66"/>
      <c r="G31" s="10"/>
      <c r="H31" s="10"/>
      <c r="I31" s="10"/>
      <c r="J31" s="10"/>
    </row>
    <row r="32" spans="2:4" ht="31.2">
      <c r="B32" s="10" t="s">
        <v>887</v>
      </c>
      <c r="C32" s="121" t="s">
        <v>3397</v>
      </c>
      <c r="D32" s="122">
        <v>114752.57</v>
      </c>
    </row>
    <row r="33" spans="2:5" ht="12.75">
      <c r="B33" s="10" t="s">
        <v>2302</v>
      </c>
      <c r="C33" s="68" t="s">
        <v>3398</v>
      </c>
      <c r="D33" s="101">
        <f>SUM(D34:D40)</f>
        <v>975256.7200000001</v>
      </c>
      <c r="E33" s="118"/>
    </row>
    <row r="34" spans="2:4" ht="12.75">
      <c r="B34" s="10" t="s">
        <v>892</v>
      </c>
      <c r="C34" s="123" t="s">
        <v>893</v>
      </c>
      <c r="D34" s="109">
        <v>333175.15</v>
      </c>
    </row>
    <row r="35" spans="2:4" ht="12.75">
      <c r="B35" s="10" t="s">
        <v>897</v>
      </c>
      <c r="C35" s="123" t="s">
        <v>898</v>
      </c>
      <c r="D35" s="109">
        <v>12360</v>
      </c>
    </row>
    <row r="36" spans="2:4" ht="12.75">
      <c r="B36" s="10" t="s">
        <v>902</v>
      </c>
      <c r="C36" s="123" t="s">
        <v>903</v>
      </c>
      <c r="D36" s="109">
        <v>223799.39</v>
      </c>
    </row>
    <row r="37" spans="2:4" ht="12.75">
      <c r="B37" s="10" t="s">
        <v>907</v>
      </c>
      <c r="C37" s="123" t="s">
        <v>908</v>
      </c>
      <c r="D37" s="109">
        <v>201737.81</v>
      </c>
    </row>
    <row r="38" spans="2:4" ht="12.75">
      <c r="B38" s="10" t="s">
        <v>912</v>
      </c>
      <c r="C38" s="123" t="s">
        <v>913</v>
      </c>
      <c r="D38" s="109">
        <v>204184.37</v>
      </c>
    </row>
    <row r="39" spans="2:4" ht="12.75">
      <c r="B39" s="10" t="s">
        <v>917</v>
      </c>
      <c r="C39" s="123" t="s">
        <v>918</v>
      </c>
      <c r="D39" s="109">
        <v>0</v>
      </c>
    </row>
    <row r="40" spans="2:5" ht="12.75">
      <c r="B40" s="10" t="s">
        <v>3399</v>
      </c>
      <c r="C40" s="123" t="s">
        <v>827</v>
      </c>
      <c r="D40" s="101">
        <f>SUM(D41:D45)</f>
        <v>0</v>
      </c>
      <c r="E40" s="118"/>
    </row>
    <row r="41" spans="2:4" ht="12.75">
      <c r="B41" s="10" t="s">
        <v>922</v>
      </c>
      <c r="C41" s="120"/>
      <c r="D41" s="109"/>
    </row>
    <row r="42" spans="2:4" ht="12.75">
      <c r="B42" s="10" t="s">
        <v>926</v>
      </c>
      <c r="C42" s="120"/>
      <c r="D42" s="109"/>
    </row>
    <row r="43" spans="1:10" s="66" customFormat="1" ht="12.75">
      <c r="A43" s="10"/>
      <c r="B43" s="10" t="s">
        <v>930</v>
      </c>
      <c r="C43" s="120"/>
      <c r="D43" s="109"/>
      <c r="G43" s="10"/>
      <c r="H43" s="10"/>
      <c r="I43" s="10"/>
      <c r="J43" s="10"/>
    </row>
    <row r="44" spans="2:4" ht="12.75">
      <c r="B44" s="10" t="s">
        <v>934</v>
      </c>
      <c r="C44" s="120"/>
      <c r="D44" s="109"/>
    </row>
    <row r="45" spans="2:4" ht="12.75">
      <c r="B45" s="10" t="s">
        <v>938</v>
      </c>
      <c r="C45" s="120"/>
      <c r="D45" s="109"/>
    </row>
    <row r="46" spans="2:5" ht="12.75">
      <c r="B46" s="116" t="s">
        <v>649</v>
      </c>
      <c r="C46" s="93" t="s">
        <v>3400</v>
      </c>
      <c r="D46" s="117">
        <f>+D10-D23</f>
        <v>8613083.47</v>
      </c>
      <c r="E46" s="101"/>
    </row>
  </sheetData>
  <sheetProtection password="C1DA" sheet="1" objects="1" scenarios="1" selectLockedCells="1"/>
  <mergeCells count="3">
    <mergeCell ref="B2:D2"/>
    <mergeCell ref="B3:D3"/>
    <mergeCell ref="B6:D6"/>
  </mergeCells>
  <conditionalFormatting sqref="D9">
    <cfRule type="expression" priority="1" dxfId="68" stopIfTrue="1">
      <formula>$F9&lt;&gt;$I9</formula>
    </cfRule>
  </conditionalFormatting>
  <conditionalFormatting sqref="D15:D16 D34:D39 D41:D45 C18:D22 D24:D32 D11:D12">
    <cfRule type="cellIs" priority="2" dxfId="64" operator="equal" stopIfTrue="1">
      <formula>""</formula>
    </cfRule>
  </conditionalFormatting>
  <conditionalFormatting sqref="D13">
    <cfRule type="cellIs" priority="3" dxfId="64" operator="equal" stopIfTrue="1">
      <formula>""</formula>
    </cfRule>
  </conditionalFormatting>
  <conditionalFormatting sqref="C41:C45">
    <cfRule type="cellIs" priority="4" dxfId="64" operator="equal" stopIfTrue="1">
      <formula>""</formula>
    </cfRule>
  </conditionalFormatting>
  <conditionalFormatting sqref="C41:C45">
    <cfRule type="cellIs" priority="5" dxfId="64" operator="equal" stopIfTrue="1">
      <formula>""</formula>
    </cfRule>
  </conditionalFormatting>
  <dataValidations count="2">
    <dataValidation type="decimal" operator="lessThan" allowBlank="1" showErrorMessage="1" sqref="D11:D13 D15:D16 D18:D22 D24:D32 D34:D39 D41:D45">
      <formula1>999999999999</formula1>
    </dataValidation>
    <dataValidation type="textLength" allowBlank="1" showErrorMessage="1" sqref="C41:C45">
      <formula1>0</formula1>
      <formula2>50000</formula2>
    </dataValidation>
  </dataValidations>
  <printOptions horizontalCentered="1"/>
  <pageMargins left="0.39375" right="0.39375" top="0.39375" bottom="0.39375" header="0.5118110236220472" footer="0.5118110236220472"/>
  <pageSetup horizontalDpi="300" verticalDpi="300" orientation="portrait" scale="8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josiv</cp:lastModifiedBy>
  <cp:lastPrinted>2023-03-21T14:49:24Z</cp:lastPrinted>
  <dcterms:created xsi:type="dcterms:W3CDTF">2023-03-10T12:08:41Z</dcterms:created>
  <dcterms:modified xsi:type="dcterms:W3CDTF">2023-03-24T18:49:36Z</dcterms:modified>
  <cp:category/>
  <cp:version/>
  <cp:contentType/>
  <cp:contentStatus/>
</cp:coreProperties>
</file>